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65401" yWindow="65131" windowWidth="12120" windowHeight="9120" activeTab="0"/>
  </bookViews>
  <sheets>
    <sheet name="Pack 411 Current Calendar" sheetId="1" r:id="rId1"/>
    <sheet name="Calendar Archives" sheetId="2" r:id="rId2"/>
    <sheet name="Calendar Goals and Tools" sheetId="3" r:id="rId3"/>
  </sheets>
  <definedNames>
    <definedName name="_xlnm.Print_Titles" localSheetId="0">'Pack 411 Current Calendar'!$A:$A</definedName>
  </definedNames>
  <calcPr fullCalcOnLoad="1"/>
</workbook>
</file>

<file path=xl/comments1.xml><?xml version="1.0" encoding="utf-8"?>
<comments xmlns="http://schemas.openxmlformats.org/spreadsheetml/2006/main">
  <authors>
    <author>Charles Schrey</author>
    <author>Todd O'Connor</author>
  </authors>
  <commentList>
    <comment ref="L8" authorId="0">
      <text>
        <r>
          <rPr>
            <b/>
            <sz val="9"/>
            <rFont val="Geneva"/>
            <family val="0"/>
          </rPr>
          <t xml:space="preserve">Make sure Torvend Hall is reserved for year with church office
</t>
        </r>
      </text>
    </comment>
    <comment ref="X8" authorId="0">
      <text>
        <r>
          <rPr>
            <b/>
            <sz val="9"/>
            <rFont val="Geneva"/>
            <family val="0"/>
          </rPr>
          <t xml:space="preserve">Make sure Torvend Hall is reserved for year with church office
</t>
        </r>
      </text>
    </comment>
    <comment ref="AJ8" authorId="0">
      <text>
        <r>
          <rPr>
            <b/>
            <sz val="9"/>
            <rFont val="Geneva"/>
            <family val="0"/>
          </rPr>
          <t xml:space="preserve">Make sure Torvend Hall is reserved for year with church office
</t>
        </r>
      </text>
    </comment>
    <comment ref="B6" authorId="0">
      <text>
        <r>
          <rPr>
            <b/>
            <sz val="9"/>
            <rFont val="Geneva"/>
            <family val="0"/>
          </rPr>
          <t>Viva Fiesta! It's party time for Scouting, and what better way to cele-brate than with a Mexican flavor? Boys will learn about that country's festive traditions as they make cascarones and fill piflatas for the blue and gold banquet. Perhaps they can even learn to sing "Happy Birthday" or other songs in Spanish. They'll enjoy planning the menu too-fajitas, tacos, or quesadillas, anyone? It's "nacho" ordinary blue and gold banquet! Ole!</t>
        </r>
      </text>
    </comment>
    <comment ref="C6" authorId="0">
      <text>
        <r>
          <rPr>
            <b/>
            <sz val="9"/>
            <rFont val="Geneva"/>
            <family val="0"/>
          </rPr>
          <t>Try putting yourself in another's shoes! Cub Scouts will spend this month exploring the world and experiences of those who face challenges every day-challenges ranging from language and cultural differences to special physical or mental needs. By doing so, Cub Scouts will become more aware of the diversity of the people on this earth. Cub Scouts can learn sign language or learn to sign the Cub Scout Promise or a song. You may choose to focus on one special challenge or need at each den meeting and bring various visual aids to underscore the themes, such as crutches, wheelchairs, signs or posters printed in other languages, ear plugs, or blindfolds. Cub Scouts may even want to create and run a dis abilities awareness course at the pack meeting where boys can complete specific tasks at each station without the benefit of one or more senses.</t>
        </r>
      </text>
    </comment>
    <comment ref="D6" authorId="0">
      <text>
        <r>
          <rPr>
            <b/>
            <sz val="9"/>
            <rFont val="Geneva"/>
            <family val="0"/>
          </rPr>
          <t>This month boys will learn about the importance of conservation and ecology. Have a conservationist or park ranger come to your den or pack meeting to talk about the dangers and effects of pollution and littering. Take your den to visit a local government conservation or reclamation project. Your den can plan its own conservation project and work on the World Conservation Award. Don't forget collecting and recycling old toys and clothes for those who might need them. Your den may want to collect aluminum cans to sell and donate the proceeds to a conservation project.</t>
        </r>
      </text>
    </comment>
    <comment ref="E6" authorId="0">
      <text>
        <r>
          <rPr>
            <b/>
            <sz val="9"/>
            <rFont val="Geneva"/>
            <family val="0"/>
          </rPr>
          <t>What's special about your state? This month boys will find out. Cub Scouts will visit historic places, theme parks, museums, and zoos. Choose a city or a historical site in your state to highlight. Design a game that features a special aspect of your home state. Take a trip, go to a ball game, or just have a family picnic in the park. Pretend you are someone important in the history of your state, and see whether anyone can guess who it is. Put on a skit in which each den pretends to be doing something that is common in your state, and see whether audience members can guess what it is. How about some special local recipes that each den can prepare to enjoy at the pack meeting? Invite a guest speaker who can share something special about your state with the boys. Use maps or col-lect tourist brochures to learn more about places to visit. Your local historical society or public library is a great place to get started.</t>
        </r>
      </text>
    </comment>
    <comment ref="F6" authorId="0">
      <text>
        <r>
          <rPr>
            <b/>
            <sz val="9"/>
            <rFont val="Geneva"/>
            <family val="0"/>
          </rPr>
          <t>Welcome to Cub Rock! The boys can learn about prehistoric times by using natural materials to create table settings, toys, clothing, school supplies, vehicles, etc. These ideas would be great for use in a skit, and boys can share their skits at a prehistoric pack meeting. What a good month to explore geology and learn about dinosaurs. By the end of the month, all the boys will be looking at rocks in a different way. With coop-eration and team building in mind, this might be a good month for a pre. historic scavenger hunt. What fossils can you find?</t>
        </r>
      </text>
    </comment>
    <comment ref="G6" authorId="0">
      <text>
        <r>
          <rPr>
            <b/>
            <sz val="9"/>
            <rFont val="Geneva"/>
            <family val="0"/>
          </rPr>
          <t xml:space="preserve">Dive right in as Cub Scouts spend a month learning about water-one of our most precious resources-and the many creatures that live in our oceans, lakes, and rivers. Dens can visit a local aquarium or fish farm. Or you may want to try your hand at fishing. Cub Scouts may even want to prepare their own aquarium or fish bowl and "adopt a gold fish." This is also an excellent opportunity to teach Cub Scouts about water conservation and "catch-and-release" programs. Don't forget the importance of learning about water safety. So hit the beaches; there's a lot to "sea!"
</t>
        </r>
      </text>
    </comment>
    <comment ref="H6" authorId="0">
      <text>
        <r>
          <rPr>
            <b/>
            <sz val="9"/>
            <rFont val="Geneva"/>
            <family val="0"/>
          </rPr>
          <t>Step right up folks...for a chance at some fun! This month is full of fun and games. Each den will create a midway game to run at the Pack Midway. How about a ring toss, a beanbag throw, a coin toss, a ball throw, or a card throw? Get those creative juices flowing. The boys can design and build the games at their den meetings and then run their game at the Pack Midway so everyone gets in on the fun. What's a mid-way without prizes? Make sure you have prizes for all age groups. And don't forget the popcorn!</t>
        </r>
      </text>
    </comment>
    <comment ref="I6" authorId="0">
      <text>
        <r>
          <rPr>
            <b/>
            <sz val="9"/>
            <rFont val="Geneva"/>
            <family val="0"/>
          </rPr>
          <t>The new Scouting year starts us thinking about the future and what it will hold. Dens can build a time capsule including your den and pack photos, newsletters, pack roster, and perhaps a video of your pack meeting. Present these at the pack meeting as you build a pack time capsule. Awards could be taken from a time capsule as they are presented. The dens could explore space and new frontiers. How about holding a space derby?</t>
        </r>
      </text>
    </comment>
    <comment ref="J6" authorId="0">
      <text>
        <r>
          <rPr>
            <b/>
            <sz val="9"/>
            <rFont val="Geneva"/>
            <family val="0"/>
          </rPr>
          <t>"Ladies and Gentlemen, welcome to the Cub Scout circus! Dens will practice stunts, skits, songs, run-ons, and applauses as part of their advancement-and just for fun-as they prepare to share their talents at the pack meeting. The pack meeting focus will be the magic of a circus, with the Cubmaster serving as ringmaster and three rings where the dens perform. Rave lots of balloons, peanuts, and pop-corn, and a spotlight on each den as they participate.</t>
        </r>
      </text>
    </comment>
    <comment ref="K6" authorId="0">
      <text>
        <r>
          <rPr>
            <b/>
            <sz val="9"/>
            <rFont val="Geneva"/>
            <family val="0"/>
          </rPr>
          <t>Boys love to collect things like bugs, baseball cards, rocks, sticks, and candy wrappers. This is a great theme for working on the collec-tions from the boys' handbooks. Take hikes or trips to start collec-tions and to explore. Make scrapbooks or boxes to display collections. Have a pack show and tell night similar to a science fair, where the parents and leaders view the collections as the Cub Scouts talk about them. Award prizes for several categories, making sure that everyone is recognized.</t>
        </r>
      </text>
    </comment>
    <comment ref="L6" authorId="0">
      <text>
        <r>
          <rPr>
            <b/>
            <sz val="9"/>
            <rFont val="Geneva"/>
            <family val="0"/>
          </rPr>
          <t>Foods help keep our bodies strong and healthy, and are often a major part of our holiday celebrations. Compare the labels on pack-aged foods to learn more about the nutrients they contain. Cub Scouts can use foods for crafts and holiday decorations. Experience foods from other countries or prepare treats to share with families, a needy family, or an elderly person. Have a family or a den dessert contest at the pack meeting. Awards could include the Best Bean Award, Top Carrot Award, or other imaginative categories.</t>
        </r>
      </text>
    </comment>
    <comment ref="M6" authorId="0">
      <text>
        <r>
          <rPr>
            <b/>
            <sz val="9"/>
            <rFont val="Geneva"/>
            <family val="0"/>
          </rPr>
          <t xml:space="preserve">Let's make news for the new year! Cub Scouts can create headlines this month and learn about the history of news reporting. The pack spreads the good news about Cub Scouting by inviting the local radio, TV, or cable company to the pack meeting or the blue and gold banquet. Plan field trips to visit their locations. Dens can publish a newsletter or make their own video to show at the pack meeting or the blue and gold banquet. Den members could take roles on a news team and do a press conference or news broadcast at the pack meet-ing. Use props and scripts created by the boys. Cub Scouts can learn many ways to spread the news about Scouting this month.
</t>
        </r>
      </text>
    </comment>
    <comment ref="N6" authorId="0">
      <text>
        <r>
          <rPr>
            <b/>
            <sz val="9"/>
            <rFont val="Geneva"/>
            <family val="0"/>
          </rPr>
          <t>It's the 75th birthday of Cub Scouting! Explore the history of Cub Scouting, of the pack, and of your den. Celebrate Scouting at your blue and gold banquet. The boys can highlight the history of Cub Scouting in centerpieces and decorations for the blue and gold banquet. Con-sider making a scrapbook of the history of the den or pack. Dedicate your pack meeting to Lord Baden Powell. Skits can bring Cub Scout-ing history to life. Don't forget Scout Sunday and Scout Sabbath!</t>
        </r>
      </text>
    </comment>
    <comment ref="O6" authorId="0">
      <text>
        <r>
          <rPr>
            <b/>
            <sz val="9"/>
            <rFont val="Geneva"/>
            <family val="0"/>
          </rPr>
          <t>Every Cub Scout can be a genius or an inventor. Cub Scouts can learn about inventors and geniuses of the past, present, and future. Give each boy a Cub Scout Genius Kit of recycled odds and ends and tell him to invent something. Cub Scouts will learn what we recycle, what becomes of it, and how we can help. Present all the inventions at the pack meeting and award prizes to all category winners. Also have exhibits of what recycling is all about and how we can help. Let your imagination and your own genius lead the way.</t>
        </r>
      </text>
    </comment>
    <comment ref="P6" authorId="0">
      <text>
        <r>
          <rPr>
            <b/>
            <sz val="9"/>
            <rFont val="Geneva"/>
            <family val="0"/>
          </rPr>
          <t>Rivers have always been a vital part of our environment. Cub Scouts can use a map to trace a local river, then draw other waterways that connect to it. Dens can invite experts to talk about local rivers. Cub Scouts can learn how early explorers used rivers, and how important rivers are in transporting people and products. Discover how rivers are used for irrigation and to generate electricity. Investi-gate the history, folklore or legends, songs, and types of boats that are associated with rivers. Dens can help with keeping a local river clean and work on their World Conservation Award or the Conservation Good Turn Award. Hold a pack raingutter regatta.</t>
        </r>
      </text>
    </comment>
    <comment ref="Q6" authorId="0">
      <text>
        <r>
          <rPr>
            <b/>
            <sz val="9"/>
            <rFont val="Geneva"/>
            <family val="0"/>
          </rPr>
          <t xml:space="preserve">It's not just our parents and siblings who live with us, but our pets do as well. Learn to care for a pet and draw or take their picture to show at the pack meeting. The American Humane Society has desig-nated the first full week of May as "Be Kind to Animals Week:' Discuss responsible care of pets. Visit a local pet shop and see birds, reptiles, and other exotic pets. Visit the Humane Society, a local shelter, or a dog or cat breeder. Make something for your pet like a toy or a new home at the den meeting. Remind boys never to pet strange animals.
</t>
        </r>
      </text>
    </comment>
    <comment ref="R6" authorId="0">
      <text>
        <r>
          <rPr>
            <b/>
            <sz val="9"/>
            <rFont val="Geneva"/>
            <family val="0"/>
          </rPr>
          <t>America is blessed with an abundance of natural parks. Point out national or state parks on a map and tell why the land became park-land. Learn the rules of safe hiking, about "hugging a tree," and the Outdoor Code. Construct your own hiking stick and pack a back-pack with a personal first aid kit, food, water, insect repellent, sun-screen, and a poncho. Cub Scouts can explore the trails at the local park or the council's camp and tell what they saw. Work on a service project to improve the local park.</t>
        </r>
      </text>
    </comment>
    <comment ref="S6" authorId="0">
      <text>
        <r>
          <rPr>
            <b/>
            <sz val="9"/>
            <rFont val="Geneva"/>
            <family val="0"/>
          </rPr>
          <t>The season of fun in the sun is here! This is the time of year for sports, outdoor picnics, and exploring. Dens should play games and learn about sportsmanship. Cub Scouts can work on Sports belt loops and pins as they participate with their den or pack. Put the outing in Scouting and go to a baseball game as a pack. Use the big outdoors and the time of summer to enjoy all that it offers. Get the baseball gloves, balls, and bats out and have your own baseball game between the parents and the Cub Scouts.</t>
        </r>
      </text>
    </comment>
    <comment ref="T6" authorId="0">
      <text>
        <r>
          <rPr>
            <b/>
            <sz val="9"/>
            <rFont val="Geneva"/>
            <family val="0"/>
          </rPr>
          <t>A campfire is a great way to close the summer and begin the fall. How about telling a few tall tales and having a songfest? Use the Campfire Planning Guide as dens are assigned to prepare the parts of your pack's campfire program. This will be a great opportunity to recruit, so invite potential new members. Webelos Scouts can learn about fire building and fire safety. How about marshmallows or s'mores around the campfire? Don't forget to leave the area as clean or cleaner than you found it!</t>
        </r>
      </text>
    </comment>
    <comment ref="B11" authorId="1">
      <text>
        <r>
          <rPr>
            <b/>
            <sz val="9"/>
            <rFont val="Geneva"/>
            <family val="0"/>
          </rPr>
          <t>Provide three bags of goodwill type items and receive a patch. Clean clothing, toy that are in good shape, etc… are candidates.</t>
        </r>
      </text>
    </comment>
  </commentList>
</comments>
</file>

<file path=xl/comments2.xml><?xml version="1.0" encoding="utf-8"?>
<comments xmlns="http://schemas.openxmlformats.org/spreadsheetml/2006/main">
  <authors>
    <author>Charles Schrey</author>
    <author>Todd O'Connor</author>
  </authors>
  <commentList>
    <comment ref="AF8" authorId="0">
      <text>
        <r>
          <rPr>
            <sz val="9"/>
            <rFont val="Geneva"/>
            <family val="0"/>
          </rPr>
          <t>Well attended - 85 skaters, 120 people.  We rented Vallco Ice Center, $300/hour for 2 hours + skate rental fee.</t>
        </r>
      </text>
    </comment>
    <comment ref="AE7" authorId="0">
      <text>
        <r>
          <rPr>
            <b/>
            <sz val="9"/>
            <rFont val="Geneva"/>
            <family val="0"/>
          </rPr>
          <t>2 attendees from Pack</t>
        </r>
      </text>
    </comment>
    <comment ref="M8" authorId="0">
      <text>
        <r>
          <rPr>
            <sz val="9"/>
            <rFont val="Geneva"/>
            <family val="0"/>
          </rPr>
          <t>Organized and run by Bay Area Orienteering club</t>
        </r>
      </text>
    </comment>
    <comment ref="M7" authorId="0">
      <text>
        <r>
          <rPr>
            <sz val="9"/>
            <rFont val="Geneva"/>
            <family val="0"/>
          </rPr>
          <t>About 20 boys, everyone is guaranteed a fish, you pay by the pound &amp; need to clean your own fish.</t>
        </r>
      </text>
    </comment>
    <comment ref="N7" authorId="0">
      <text>
        <r>
          <rPr>
            <sz val="9"/>
            <rFont val="Geneva"/>
            <family val="0"/>
          </rPr>
          <t>Our first Raingutter Regatta.  Pack bought raingutters &amp; sawhorses.  30 boys raced.</t>
        </r>
      </text>
    </comment>
    <comment ref="AE8" authorId="0">
      <text>
        <r>
          <rPr>
            <sz val="9"/>
            <rFont val="Geneva"/>
            <family val="0"/>
          </rPr>
          <t xml:space="preserve">Pack did not attend, some individual boys may have - no information.
</t>
        </r>
      </text>
    </comment>
    <comment ref="AE10" authorId="0">
      <text>
        <r>
          <rPr>
            <sz val="9"/>
            <rFont val="Geneva"/>
            <family val="0"/>
          </rPr>
          <t>Pack contributed 400 pounds</t>
        </r>
      </text>
    </comment>
    <comment ref="AD7" authorId="0">
      <text>
        <r>
          <rPr>
            <sz val="9"/>
            <rFont val="Geneva"/>
            <family val="0"/>
          </rPr>
          <t xml:space="preserve">A few attendees, 1 volunteer for food service for event.
</t>
        </r>
      </text>
    </comment>
    <comment ref="AC7" authorId="0">
      <text>
        <r>
          <rPr>
            <sz val="9"/>
            <rFont val="Geneva"/>
            <family val="0"/>
          </rPr>
          <t>No attendees as far as I know.</t>
        </r>
      </text>
    </comment>
    <comment ref="AC8" authorId="0">
      <text>
        <r>
          <rPr>
            <sz val="9"/>
            <rFont val="Geneva"/>
            <family val="0"/>
          </rPr>
          <t>Very successful - 60 boys through various school visits &amp; this night, 25 joined, bringing Pack to 70 active boys. New boys a mix of all ranks, many bears.</t>
        </r>
      </text>
    </comment>
    <comment ref="AC9" authorId="0">
      <text>
        <r>
          <rPr>
            <sz val="9"/>
            <rFont val="Geneva"/>
            <family val="0"/>
          </rPr>
          <t>Pack sponsored booth where boys made their own sleds and raced.  Good attendance.</t>
        </r>
      </text>
    </comment>
    <comment ref="AC10" authorId="0">
      <text>
        <r>
          <rPr>
            <sz val="9"/>
            <rFont val="Geneva"/>
            <family val="0"/>
          </rPr>
          <t>Good turnout from new scouts (Tigers &amp; Wolf)</t>
        </r>
      </text>
    </comment>
    <comment ref="AB9" authorId="0">
      <text>
        <r>
          <rPr>
            <sz val="9"/>
            <rFont val="Geneva"/>
            <family val="0"/>
          </rPr>
          <t>20 families attended, games, food.  Moved event half-hour earlier from previous years as the event used to run too late for a school night.</t>
        </r>
      </text>
    </comment>
    <comment ref="Z7" authorId="0">
      <text>
        <r>
          <rPr>
            <sz val="9"/>
            <rFont val="Geneva"/>
            <family val="0"/>
          </rPr>
          <t xml:space="preserve">Our first space derby in some time, documentation created.  We rented Pack 406's track.  20 boys raced.
</t>
        </r>
      </text>
    </comment>
    <comment ref="Y7" authorId="0">
      <text>
        <r>
          <rPr>
            <sz val="9"/>
            <rFont val="Geneva"/>
            <family val="0"/>
          </rPr>
          <t>Pack 411 event with assistance from Pete Goodell's Troop (they provided boy counselors). Events included edible fire, tent raising &amp; packing, compass, knots, relay race.  Allison Herd planned &amp; organized.</t>
        </r>
      </text>
    </comment>
    <comment ref="S9" authorId="0">
      <text>
        <r>
          <rPr>
            <sz val="9"/>
            <rFont val="Geneva"/>
            <family val="0"/>
          </rPr>
          <t xml:space="preserve">Pack hired a caller for this event, also had game &amp; craft activities.  Well attended, boys had fun.  </t>
        </r>
      </text>
    </comment>
    <comment ref="Q8" authorId="0">
      <text>
        <r>
          <rPr>
            <sz val="9"/>
            <rFont val="Geneva"/>
            <family val="0"/>
          </rPr>
          <t>Pack had a "recycling newspapers" into firelogs exhibit.</t>
        </r>
      </text>
    </comment>
    <comment ref="L8" authorId="0">
      <text>
        <r>
          <rPr>
            <sz val="9"/>
            <rFont val="Geneva"/>
            <family val="0"/>
          </rPr>
          <t>Hosted by another council</t>
        </r>
      </text>
    </comment>
    <comment ref="R7" authorId="0">
      <text>
        <r>
          <rPr>
            <sz val="9"/>
            <rFont val="Geneva"/>
            <family val="0"/>
          </rPr>
          <t>5-6 participating families, 2 volunteers for registration</t>
        </r>
      </text>
    </comment>
    <comment ref="AE5" authorId="0">
      <text>
        <r>
          <rPr>
            <sz val="9"/>
            <rFont val="Geneva"/>
            <family val="0"/>
          </rPr>
          <t>Guest Speaker Les Bishop from CHP</t>
        </r>
      </text>
    </comment>
    <comment ref="AD5" authorId="0">
      <text>
        <r>
          <rPr>
            <sz val="9"/>
            <rFont val="Geneva"/>
            <family val="0"/>
          </rPr>
          <t>Pack purchased water powered bottle rocket launcher, dens shared launcher for den events.</t>
        </r>
      </text>
    </comment>
    <comment ref="AC5" authorId="0">
      <text>
        <r>
          <rPr>
            <sz val="9"/>
            <rFont val="Geneva"/>
            <family val="0"/>
          </rPr>
          <t>We tried to organize horseback riding event, but was too expensive &amp; age requirements were too restrictive.</t>
        </r>
      </text>
    </comment>
    <comment ref="Y5" authorId="0">
      <text>
        <r>
          <rPr>
            <sz val="9"/>
            <rFont val="Geneva"/>
            <family val="0"/>
          </rPr>
          <t xml:space="preserve">Guest Speaker Steve Loveall - amateur magician
Dens 5 &amp; 6 graduated to Troops 407, 466
</t>
        </r>
      </text>
    </comment>
    <comment ref="W5" authorId="0">
      <text>
        <r>
          <rPr>
            <sz val="9"/>
            <rFont val="Geneva"/>
            <family val="0"/>
          </rPr>
          <t>Spoke about Pack Budget</t>
        </r>
      </text>
    </comment>
    <comment ref="V5" authorId="0">
      <text>
        <r>
          <rPr>
            <sz val="9"/>
            <rFont val="Geneva"/>
            <family val="0"/>
          </rPr>
          <t>Arranged to have Order of the Arrow dancers perform for donation of $250.  We bought 2 CD's of chants as background music for B&amp;G 
dinner.</t>
        </r>
      </text>
    </comment>
    <comment ref="U5" authorId="0">
      <text>
        <r>
          <rPr>
            <sz val="9"/>
            <rFont val="Geneva"/>
            <family val="0"/>
          </rPr>
          <t>Pack Meeting printed programs upgraded, 
changed to 8.5 X 14 format</t>
        </r>
      </text>
    </comment>
    <comment ref="S5" authorId="0">
      <text>
        <r>
          <rPr>
            <sz val="9"/>
            <rFont val="Geneva"/>
            <family val="0"/>
          </rPr>
          <t>Guest Speaker Dale Jones, principal of McAuliffe &amp; active in many social causes.</t>
        </r>
      </text>
    </comment>
    <comment ref="S8" authorId="0">
      <text>
        <r>
          <rPr>
            <sz val="9"/>
            <rFont val="Geneva"/>
            <family val="0"/>
          </rPr>
          <t>Sold for year - $12,800
Sales in 2000 were $ 9,144
Sales in 1999 were $4,500</t>
        </r>
      </text>
    </comment>
    <comment ref="AD8" authorId="0">
      <text>
        <r>
          <rPr>
            <sz val="9"/>
            <rFont val="Geneva"/>
            <family val="0"/>
          </rPr>
          <t>Sales for year were $11,800</t>
        </r>
      </text>
    </comment>
    <comment ref="AG8" authorId="0">
      <text>
        <r>
          <rPr>
            <sz val="9"/>
            <rFont val="Geneva"/>
            <family val="0"/>
          </rPr>
          <t xml:space="preserve">First year with new aluminum track and software.  47 boys raced.
</t>
        </r>
      </text>
    </comment>
    <comment ref="AG7" authorId="0">
      <text>
        <r>
          <rPr>
            <sz val="9"/>
            <rFont val="Geneva"/>
            <family val="0"/>
          </rPr>
          <t xml:space="preserve">Held at Summers house. A "clinic" on how to build a car was held earlier for new boys at Bethel Church, but was impromptu &amp; did not make it on the calendar.
</t>
        </r>
      </text>
    </comment>
    <comment ref="AG12" authorId="0">
      <text>
        <r>
          <rPr>
            <sz val="9"/>
            <rFont val="Geneva"/>
            <family val="0"/>
          </rPr>
          <t>10 Pack 411 people attended, 9 students &amp; 1 instructor.  All students were Den Leaders or Pack Officers, no new parents.</t>
        </r>
      </text>
    </comment>
    <comment ref="U12" authorId="0">
      <text>
        <r>
          <rPr>
            <sz val="9"/>
            <rFont val="Geneva"/>
            <family val="0"/>
          </rPr>
          <t xml:space="preserve">Around 7 students attended.  Mix of Den Leaders, Pack Officers, New Parents.  No instructors from Pack.
</t>
        </r>
      </text>
    </comment>
    <comment ref="Q9" authorId="0">
      <text>
        <r>
          <rPr>
            <sz val="9"/>
            <rFont val="Geneva"/>
            <family val="0"/>
          </rPr>
          <t>Well attended - 64 people 32 boys, 30 parents</t>
        </r>
      </text>
    </comment>
    <comment ref="Q4" authorId="0">
      <text>
        <r>
          <rPr>
            <sz val="9"/>
            <rFont val="Geneva"/>
            <family val="0"/>
          </rPr>
          <t xml:space="preserve">First meeting at new chartering organization, Bethel Lutheran Church, Torvend Hall.
</t>
        </r>
      </text>
    </comment>
    <comment ref="U8" authorId="0">
      <text>
        <r>
          <rPr>
            <sz val="9"/>
            <rFont val="Geneva"/>
            <family val="0"/>
          </rPr>
          <t>Held at Bethel in Torvend Hall - room a bit small for event</t>
        </r>
      </text>
    </comment>
    <comment ref="V8" authorId="0">
      <text>
        <r>
          <rPr>
            <sz val="9"/>
            <rFont val="Geneva"/>
            <family val="0"/>
          </rPr>
          <t>Low attendance - about 5 cubs, no Troop 400 scouts</t>
        </r>
      </text>
    </comment>
    <comment ref="V7" authorId="0">
      <text>
        <r>
          <rPr>
            <sz val="9"/>
            <rFont val="Geneva"/>
            <family val="0"/>
          </rPr>
          <t>Order of Arrow dancers performed - we made donation of $250.
FOS goal $1,250
Final $2,650</t>
        </r>
      </text>
    </comment>
    <comment ref="AB7" authorId="0">
      <text>
        <r>
          <rPr>
            <sz val="9"/>
            <rFont val="Geneva"/>
            <family val="0"/>
          </rPr>
          <t>1 scout attended</t>
        </r>
      </text>
    </comment>
    <comment ref="AB8" authorId="0">
      <text>
        <r>
          <rPr>
            <sz val="9"/>
            <rFont val="Geneva"/>
            <family val="0"/>
          </rPr>
          <t>All but 1 den represented.</t>
        </r>
      </text>
    </comment>
    <comment ref="AA8" authorId="0">
      <text>
        <r>
          <rPr>
            <sz val="9"/>
            <rFont val="Geneva"/>
            <family val="0"/>
          </rPr>
          <t>7 boys attended day camp (not sure which session).</t>
        </r>
      </text>
    </comment>
    <comment ref="Z8" authorId="0">
      <text>
        <r>
          <rPr>
            <sz val="9"/>
            <rFont val="Geneva"/>
            <family val="0"/>
          </rPr>
          <t>2 families attended first family camp.</t>
        </r>
      </text>
    </comment>
    <comment ref="AA7" authorId="0">
      <text>
        <r>
          <rPr>
            <sz val="9"/>
            <rFont val="Geneva"/>
            <family val="0"/>
          </rPr>
          <t xml:space="preserve">8 families attended family camp 2.
</t>
        </r>
      </text>
    </comment>
    <comment ref="N8" authorId="0">
      <text>
        <r>
          <rPr>
            <sz val="9"/>
            <rFont val="Geneva"/>
            <family val="0"/>
          </rPr>
          <t>5 families attended</t>
        </r>
      </text>
    </comment>
    <comment ref="O8" authorId="0">
      <text>
        <r>
          <rPr>
            <sz val="9"/>
            <rFont val="Geneva"/>
            <family val="0"/>
          </rPr>
          <t>10 families attended</t>
        </r>
      </text>
    </comment>
    <comment ref="O9" authorId="0">
      <text>
        <r>
          <rPr>
            <sz val="9"/>
            <rFont val="Geneva"/>
            <family val="0"/>
          </rPr>
          <t>3 boys attended</t>
        </r>
      </text>
    </comment>
    <comment ref="O7" authorId="0">
      <text>
        <r>
          <rPr>
            <sz val="9"/>
            <rFont val="Geneva"/>
            <family val="0"/>
          </rPr>
          <t xml:space="preserve">6 boys attended.
</t>
        </r>
      </text>
    </comment>
    <comment ref="P8" authorId="0">
      <text>
        <r>
          <rPr>
            <sz val="9"/>
            <rFont val="Geneva"/>
            <family val="0"/>
          </rPr>
          <t>2 boys attended</t>
        </r>
      </text>
    </comment>
    <comment ref="Q10" authorId="0">
      <text>
        <r>
          <rPr>
            <sz val="9"/>
            <rFont val="Geneva"/>
            <family val="0"/>
          </rPr>
          <t>2 boys attended</t>
        </r>
      </text>
    </comment>
    <comment ref="P7" authorId="0">
      <text>
        <r>
          <rPr>
            <sz val="9"/>
            <rFont val="Geneva"/>
            <family val="0"/>
          </rPr>
          <t xml:space="preserve">11 families attended - 8:00 ending was late for a school night
</t>
        </r>
      </text>
    </comment>
    <comment ref="AG5" authorId="0">
      <text>
        <r>
          <rPr>
            <sz val="9"/>
            <rFont val="Geneva"/>
            <family val="0"/>
          </rPr>
          <t>9 boys performed solo acts.</t>
        </r>
      </text>
    </comment>
    <comment ref="AH10" authorId="0">
      <text>
        <r>
          <rPr>
            <sz val="9"/>
            <rFont val="Geneva"/>
            <family val="0"/>
          </rPr>
          <t>RSVP's late, problematic getting in.
Pizza, patriot stations with citizenship games
RSVP was for 190 head count
FOS Goal $1,250</t>
        </r>
      </text>
    </comment>
    <comment ref="AH9" authorId="0">
      <text>
        <r>
          <rPr>
            <sz val="9"/>
            <rFont val="Geneva"/>
            <family val="0"/>
          </rPr>
          <t>Held in conjunction with Troop 400.  Sent invitation to all units in district.  11:00 service, boys asked to be early to get in place for ushers.
Boy Scouts acted as ushers and greeters.  Both units brought snacks for the congregation - we had more than enough.  Flyers were abailable to congregation.  
Attendance was  8 Cub Scouts from Pack 411, about 12 Boy Scouts from Troop 400, 0 from district.</t>
        </r>
      </text>
    </comment>
    <comment ref="AH8" authorId="0">
      <text>
        <r>
          <rPr>
            <sz val="9"/>
            <rFont val="Geneva"/>
            <family val="0"/>
          </rPr>
          <t xml:space="preserve">Pack 411 turnout low - 2 boys, both Webelos II
</t>
        </r>
      </text>
    </comment>
    <comment ref="AH7" authorId="0">
      <text>
        <r>
          <rPr>
            <sz val="9"/>
            <rFont val="Geneva"/>
            <family val="0"/>
          </rPr>
          <t>3 Scouts from Pack selected.  Pack provided 4 volunteers to help with event and to do recruiting at this event also.  Recruiting not productive (few people at mall).</t>
        </r>
      </text>
    </comment>
    <comment ref="AI7" authorId="0">
      <text>
        <r>
          <rPr>
            <sz val="9"/>
            <rFont val="Geneva"/>
            <family val="0"/>
          </rPr>
          <t xml:space="preserve">24 boys, plus their parents.  Two nights were offered, may have been too much - tough to fill second trip.
</t>
        </r>
      </text>
    </comment>
    <comment ref="AJ10" authorId="0">
      <text>
        <r>
          <rPr>
            <sz val="9"/>
            <rFont val="Geneva"/>
            <family val="0"/>
          </rPr>
          <t xml:space="preserve">District Sponsored.  $5.00, build rocket &amp; launch at event.  You MUST preregister with Scout Office by 4/18 to attend - no walk-ons.
</t>
        </r>
      </text>
    </comment>
    <comment ref="AJ5" authorId="0">
      <text>
        <r>
          <rPr>
            <sz val="9"/>
            <rFont val="Geneva"/>
            <family val="0"/>
          </rPr>
          <t xml:space="preserve">Bridging Ceremony
Den 2 Graduated to Troops 407, 466, 494
</t>
        </r>
      </text>
    </comment>
    <comment ref="AJ9" authorId="0">
      <text>
        <r>
          <rPr>
            <sz val="9"/>
            <rFont val="Geneva"/>
            <family val="0"/>
          </rPr>
          <t xml:space="preserve">9 Kindergarten, 6 1st grade boys attended
</t>
        </r>
      </text>
    </comment>
    <comment ref="AJ8" authorId="0">
      <text>
        <r>
          <rPr>
            <sz val="9"/>
            <rFont val="Geneva"/>
            <family val="0"/>
          </rPr>
          <t xml:space="preserve">12 boys, 12 adults attended.
Movie choices were a bit iffy, selected documentary.  Periscope down not appropriate for young scouts.
</t>
        </r>
      </text>
    </comment>
    <comment ref="I8" authorId="0">
      <text>
        <r>
          <rPr>
            <sz val="9"/>
            <rFont val="Geneva"/>
            <family val="0"/>
          </rPr>
          <t>Held at Miller GLC - room a bit small for eve
nt</t>
        </r>
      </text>
    </comment>
    <comment ref="F7" authorId="0">
      <text>
        <r>
          <rPr>
            <sz val="9"/>
            <rFont val="Geneva"/>
            <family val="0"/>
          </rPr>
          <t>Well attended - 2 soccer games, older boys on one field, younger boys on another.</t>
        </r>
      </text>
    </comment>
    <comment ref="F8" authorId="0">
      <text>
        <r>
          <rPr>
            <sz val="9"/>
            <rFont val="Geneva"/>
            <family val="0"/>
          </rPr>
          <t xml:space="preserve">Sold for year  $ 9,144
Introduced incentive program for boys, 12 boys sold over $300 - previous year 4 boys sold over $170.  Davey Lindsay sold $2,703.
Sales in 1999 were $4,500
Sales in 1997 were $2,400
</t>
        </r>
      </text>
    </comment>
    <comment ref="E4" authorId="0">
      <text>
        <r>
          <rPr>
            <sz val="9"/>
            <rFont val="Geneva"/>
            <family val="0"/>
          </rPr>
          <t>First meeting at Miller GLC - Previously at Lynnbrook Teacher's Lounge</t>
        </r>
      </text>
    </comment>
    <comment ref="I9" authorId="0">
      <text>
        <r>
          <rPr>
            <sz val="9"/>
            <rFont val="Geneva"/>
            <family val="0"/>
          </rPr>
          <t>Began to set mission statement of "To continually be one of the premier packs of the district and council.  About 10 families attended</t>
        </r>
      </text>
    </comment>
    <comment ref="E5" authorId="0">
      <text>
        <r>
          <rPr>
            <sz val="9"/>
            <rFont val="Geneva"/>
            <family val="0"/>
          </rPr>
          <t>Themes introduced to Pack Meetings</t>
        </r>
      </text>
    </comment>
    <comment ref="B5" authorId="0">
      <text>
        <r>
          <rPr>
            <sz val="9"/>
            <rFont val="Geneva"/>
            <family val="0"/>
          </rPr>
          <t>Printed programs initiated into Pack Meetings</t>
        </r>
      </text>
    </comment>
    <comment ref="B7" authorId="0">
      <text>
        <r>
          <rPr>
            <sz val="9"/>
            <rFont val="Geneva"/>
            <family val="0"/>
          </rPr>
          <t>Pool was closed without announcement, event had to be canceled.</t>
        </r>
      </text>
    </comment>
    <comment ref="B8" authorId="0">
      <text>
        <r>
          <rPr>
            <sz val="9"/>
            <rFont val="Geneva"/>
            <family val="0"/>
          </rPr>
          <t>Camp Chesebrough</t>
        </r>
      </text>
    </comment>
    <comment ref="AH5" authorId="0">
      <text>
        <r>
          <rPr>
            <sz val="9"/>
            <rFont val="Geneva"/>
            <family val="0"/>
          </rPr>
          <t>Various stations set up with US theme - boys earned "passport" by completing activities at each station.</t>
        </r>
      </text>
    </comment>
    <comment ref="AK5" authorId="0">
      <text>
        <r>
          <rPr>
            <b/>
            <sz val="9"/>
            <rFont val="Geneva"/>
            <family val="0"/>
          </rPr>
          <t>Everyone wants to get in on the act!  What fun it will be for Cub Scouts to sepnd the month preparing to act in a play, present a dance, do a magic trick, or perform a puppet show at the pack meeting.  Dens might take a field trip to a local television or cable station to see how the pros do it!  A variety show at the Pack meeting might also include acts featuring parents and siblings.  Dens can create posteres announcing their show, make programs, and let everyone know what's coming.  Commercials, written and videotaped by dens during their den meetings, could be shown between acts.  Popcorn will make a great treat for this pack meeting!</t>
        </r>
      </text>
    </comment>
    <comment ref="AL11" authorId="0">
      <text>
        <r>
          <rPr>
            <sz val="9"/>
            <rFont val="Geneva"/>
            <family val="0"/>
          </rPr>
          <t xml:space="preserve">Annual Cook-Out event
</t>
        </r>
      </text>
    </comment>
    <comment ref="AL8" authorId="0">
      <text>
        <r>
          <rPr>
            <sz val="9"/>
            <rFont val="Geneva"/>
            <family val="0"/>
          </rPr>
          <t>At San Jose Municipal Stadium (San Jose Giants)
, not the flea market</t>
        </r>
      </text>
    </comment>
    <comment ref="AL5" authorId="0">
      <text>
        <r>
          <rPr>
            <b/>
            <sz val="9"/>
            <rFont val="Geneva"/>
            <family val="0"/>
          </rPr>
          <t>Plan some outdoor activities this month that will encourage dens to meet and make preparations together for your pack event.  It's a great time for a pack picnic, with each den planning a game or activity.  Or have a Cub-anapolis 400, with families preparing their vehicles and practicing maneuvers in preparation for the pack meeting.  Stres good sportsmanship and team building during the planning stands and during the event.</t>
        </r>
      </text>
    </comment>
    <comment ref="AM10" authorId="0">
      <text>
        <r>
          <rPr>
            <sz val="9"/>
            <rFont val="Geneva"/>
            <family val="0"/>
          </rPr>
          <t xml:space="preserve">12 leaders attended, no new parents
</t>
        </r>
      </text>
    </comment>
    <comment ref="AM5" authorId="0">
      <text>
        <r>
          <rPr>
            <b/>
            <sz val="9"/>
            <rFont val="Geneva"/>
            <family val="0"/>
          </rPr>
          <t>Over Hill, over dale, we will hit the outdoor trail, as the Cub Scouts go hiking around.  Outdoors is the place to be to take a close-up look at nature.  A field trip to a Forest Service office or to a city, county, state, or national park will enhance the boys' imaginations as they participate in various kinds of hikes during the month - Alphabet Hikes, Crayon Hikes, Inch Hikes, or one of the many others described in the Cub Scout Leader How-o Book.  Even the back-yard can stir the imagination with a micro-hike!  Hiking is a great way to find adventurous ways to complete Cub Scouting outdoor achievements, electives, and activity badges.  The pack's big outing could be a joint adventure with a local Boy Scout troop.</t>
        </r>
      </text>
    </comment>
    <comment ref="AM8" authorId="0">
      <text>
        <r>
          <rPr>
            <sz val="9"/>
            <rFont val="Geneva"/>
            <family val="0"/>
          </rPr>
          <t xml:space="preserve">20 boys attend, 2 den chiefs, 4 adults volunteered full week including Camp Director position
</t>
        </r>
      </text>
    </comment>
    <comment ref="AN5" authorId="0">
      <text>
        <r>
          <rPr>
            <b/>
            <sz val="9"/>
            <rFont val="Geneva"/>
            <family val="0"/>
          </rPr>
          <t>Help boys discover fun and adventure in the wilds of Scouting.  Take them on a month-long safari, being sure that all the boys remember the Cub Scout Promise, law of the Pack, and Cub Scout motto.  Use stories of Akela, Baloo, Bagheera, and Kaa to highlight den meeting games and crafts, and make costumes for the pack meeting.  Take a den trip to a local zoo, animal rescue facility, or wildlife refuge.  Encourage every boy to receive an achievement or elective award at the pack meeting.  Incorporate into your ceremonies finding shelter and food in the wild and coexisting in the jungle with all living things.</t>
        </r>
      </text>
    </comment>
    <comment ref="AN7" authorId="1">
      <text>
        <r>
          <rPr>
            <b/>
            <sz val="9"/>
            <rFont val="Geneva"/>
            <family val="0"/>
          </rPr>
          <t>Had approx. 28 boys and 40 adults/sibs. Might consider more veg. meals next year. Certainly was enough food. Hint: keep the hot dogs on the skewers!! Games were a big hit and well done. Tug-o-war was fun. Signs were also good - just look for the flying kite to find us.</t>
        </r>
        <r>
          <rPr>
            <sz val="9"/>
            <rFont val="Geneva"/>
            <family val="0"/>
          </rPr>
          <t xml:space="preserve">
</t>
        </r>
      </text>
    </comment>
    <comment ref="AO5" authorId="0">
      <text>
        <r>
          <rPr>
            <b/>
            <sz val="9"/>
            <rFont val="Geneva"/>
            <family val="0"/>
          </rPr>
          <t>Cub Scouts explore how people learned to fly and the history of avia-tion. Look at the ways we have taken to the skies-from airplanes, to helicopters, to balloons, to the space shuttle. Dens might visit a local airport or Air Force base and learn how airplanes fly. Cub Scouts can build model airplanes, or hold a paper airplane flying contest at your den or pack meeting. Make your own homemade aircraft carrier and land your airplanes on it. Packs can distribute promotional "flyers" on the upcom-ing contest. How about having a kite-making and kite-flying contest? The runway is clear, so take off for fun!</t>
        </r>
      </text>
    </comment>
    <comment ref="AO7" authorId="1">
      <text>
        <r>
          <rPr>
            <b/>
            <sz val="9"/>
            <rFont val="Geneva"/>
            <family val="0"/>
          </rPr>
          <t>20+ boys showed up. Met in parking lot near softball field. Had snacks and drinks afterwards. Big items this time were a love seat, two Acura aluminum wheels (nice shape too), shovel, broom, balls, and lots of plastic and bottles.</t>
        </r>
      </text>
    </comment>
    <comment ref="AO9" authorId="1">
      <text>
        <r>
          <rPr>
            <b/>
            <sz val="9"/>
            <rFont val="Geneva"/>
            <family val="0"/>
          </rPr>
          <t>In conjunction with Pack 406. 17 new boys attended. 14 went to Pack 406 and 3 went to Pack 411.</t>
        </r>
      </text>
    </comment>
    <comment ref="AO8" authorId="1">
      <text>
        <r>
          <rPr>
            <b/>
            <sz val="9"/>
            <rFont val="Geneva"/>
            <family val="0"/>
          </rPr>
          <t xml:space="preserve">9/18 - sign up deadline for Show and Sell 
9/19 - begin orders/sales, Den Leaders have order forms 
9/21 to 10/12 - "Show and Sell" - one hour, or more, for each scout 
10/19 - return deadline for your order sheet and selected prize  
11/8 - noon to 5pm - pick up your popcorn for Take Orders 
11/23 - return collection envelopes </t>
        </r>
      </text>
    </comment>
    <comment ref="AN8" authorId="1">
      <text>
        <r>
          <rPr>
            <b/>
            <sz val="9"/>
            <rFont val="Geneva"/>
            <family val="0"/>
          </rPr>
          <t xml:space="preserve">4-5 boys ushered, we could have used another 3-4 </t>
        </r>
      </text>
    </comment>
    <comment ref="AN9" authorId="1">
      <text>
        <r>
          <rPr>
            <b/>
            <sz val="9"/>
            <rFont val="Geneva"/>
            <family val="0"/>
          </rPr>
          <t>No scouts attended.</t>
        </r>
      </text>
    </comment>
    <comment ref="AN10" authorId="1">
      <text>
        <r>
          <rPr>
            <b/>
            <sz val="9"/>
            <rFont val="Geneva"/>
            <family val="0"/>
          </rPr>
          <t xml:space="preserve">Registrations were sent in too late &amp; our boys were closed out.   Need to get reservations in on first possible day for this camp. </t>
        </r>
      </text>
    </comment>
    <comment ref="AP5" authorId="0">
      <text>
        <r>
          <rPr>
            <b/>
            <sz val="9"/>
            <rFont val="Geneva"/>
            <family val="0"/>
          </rPr>
          <t>Cub Scouts learn about the "bigger-than-life" characters in the land of make believe. Fairy tales ... folklore ... tall tales ... or does your area have any local legends or stories? Add some local heritage to this theme to bring the bigger4han-life characters to life at your pack meeting. The boys will enjoy a local field trip, researching and reliving a piece of local history. How about making up your own? Build pack meetings and awards around one or more of these characters: Pecos Bill in the Old West, Paul Revere in the East, Paul Bunyan in the Northwest, or even Mother Goose. Let your imaginations fly!</t>
        </r>
        <r>
          <rPr>
            <sz val="9"/>
            <rFont val="Geneva"/>
            <family val="0"/>
          </rPr>
          <t xml:space="preserve">
</t>
        </r>
      </text>
    </comment>
    <comment ref="AP10" authorId="1">
      <text>
        <r>
          <rPr>
            <b/>
            <sz val="9"/>
            <rFont val="Geneva"/>
            <family val="0"/>
          </rPr>
          <t>About 7 scouts attended.</t>
        </r>
        <r>
          <rPr>
            <sz val="9"/>
            <rFont val="Geneva"/>
            <family val="0"/>
          </rPr>
          <t xml:space="preserve">
</t>
        </r>
      </text>
    </comment>
    <comment ref="AP8" authorId="1">
      <text>
        <r>
          <rPr>
            <sz val="9"/>
            <rFont val="Geneva"/>
            <family val="0"/>
          </rPr>
          <t xml:space="preserve">We sold $11,916 in popcorn this year - including the $1,448 at show and sell.
FYI: I believe there are 2,300 boys in our district. With 79 boys in our Pack, we make up 3% of the District.
The District sold $72,000 in popcorn - Pack 411 sold 16% of this total.
</t>
        </r>
      </text>
    </comment>
    <comment ref="AS9" authorId="1">
      <text>
        <r>
          <rPr>
            <sz val="9"/>
            <rFont val="Geneva"/>
            <family val="0"/>
          </rPr>
          <t xml:space="preserve">To give a brief overview of this event:
Ano Nuevo State Reserve is home to a large colony of Northern Elephants 
Seals.  Adult seals begin arriving on the beaches by mid December.  Bulls weighing 
5,000 pounds engage in battles for breeding access to the females. Pregnant 
females come ashore to have pups beginning in mid December, with births reaching 
a peak by late January.  Mothers nurse their pups for about a month before 
weaning their pup, mating and departing back to sea.  Birthing and mating 
activity peak by mid February and by early March most adult seals have returned to 
the sea.  During March, hundreds of weaned pups remain behind to rest in the 
dunes and learn to swim in the tide pools.
Only guided walks are available through reservations.  The tour cost is $4.00 
per person (plus a parking fee of $4.00).  Tours are 2 1/2 hours in duration. 
Group sizes are limited to 20 people.  Groups leave every 15-20 minutes so 
if we go over 20 - the next group would follow shortly - not a long wait.  
The tour:
Guided walks are conducted rain or shine.  Visitors should prepare for an 
outdoor hiking adventure that may include high winds, heavy rains, and cold 
temperatures.  Recommended clothing includes hooded rain gear, layered clothing, 
and sturdy walking shoes.  For safety reasons, use of umbrellas is not permitted 
on the walks.  Food and beverages are not sold at the Reserve, but picnic 
tables are available for use before or after the guided walks.  
To reserve we must purchase the tickets.  I need to know who and how many are 
interested in this event. I will need to have a family "financial" commitment 
to attend - cancellations are not allowed.  Additionally, dates I see as open 
are January 18 (Pinewood Derby is 17), January 31, February 7, 28 or 29.
</t>
        </r>
      </text>
    </comment>
    <comment ref="AQ9" authorId="1">
      <text>
        <r>
          <rPr>
            <b/>
            <sz val="9"/>
            <rFont val="Geneva"/>
            <family val="0"/>
          </rPr>
          <t>1 attendee from Pack 411</t>
        </r>
        <r>
          <rPr>
            <sz val="9"/>
            <rFont val="Geneva"/>
            <family val="0"/>
          </rPr>
          <t xml:space="preserve">
</t>
        </r>
      </text>
    </comment>
    <comment ref="AS8" authorId="1">
      <text>
        <r>
          <rPr>
            <b/>
            <sz val="9"/>
            <rFont val="Geneva"/>
            <family val="0"/>
          </rPr>
          <t>Hyde Middle Shool Multipurpose Room
from 6:00 PM - 8:00 PM</t>
        </r>
        <r>
          <rPr>
            <sz val="9"/>
            <rFont val="Geneva"/>
            <family val="0"/>
          </rPr>
          <t xml:space="preserve">
(across from the Safeway on Bollinger)
Scouts will also vote to select two cars that most exemplify the following:
- has the best paint job
- is the funniest looking
- is the fastest looking
- is th ecoolest looking
- is the wackiest looking</t>
        </r>
      </text>
    </comment>
    <comment ref="AQ8" authorId="1">
      <text>
        <r>
          <rPr>
            <b/>
            <sz val="9"/>
            <rFont val="Geneva"/>
            <family val="0"/>
          </rPr>
          <t xml:space="preserve">9/18 - sign up deadline for Show and Sell 
9/19 - begin orders/sales, Den Leaders have order forms 
9/21 to 10/12 - "Show and Sell" - one hour, or more, for each scout 
10/19 - return deadline for your order sheet and selected prize  
11/8 - noon to 5pm - pick up your popcorn for Take Orders 
11/23 - return collection envelopes </t>
        </r>
      </text>
    </comment>
    <comment ref="AS7" authorId="1">
      <text>
        <r>
          <rPr>
            <b/>
            <sz val="9"/>
            <rFont val="Geneva"/>
            <family val="0"/>
          </rPr>
          <t>The weigh-in will be held from
10:00 AM - 4:00 PM at:
7067 Golden Gate Drive
San Jose
408-996-2140
(between Weyburn &amp; Chiala)</t>
        </r>
        <r>
          <rPr>
            <sz val="9"/>
            <rFont val="Geneva"/>
            <family val="0"/>
          </rPr>
          <t xml:space="preserve">
Your car will be:
- weighed
- made sure it meets measurement spec's
- paint has to be dry to the touch
- your car will be impounded until after the race
- some help will be available for getting your car to the 5 oz. limit</t>
        </r>
      </text>
    </comment>
    <comment ref="AR7" authorId="0">
      <text>
        <r>
          <rPr>
            <b/>
            <sz val="9"/>
            <rFont val="Geneva"/>
            <family val="0"/>
          </rPr>
          <t xml:space="preserve">Make sure Torvend Hall is reserved for year with church office
</t>
        </r>
      </text>
    </comment>
    <comment ref="AQ7" authorId="1">
      <text>
        <r>
          <rPr>
            <b/>
            <sz val="9"/>
            <rFont val="Geneva"/>
            <family val="0"/>
          </rPr>
          <t>Bring canned, non-perishable (also non-breakable), food items to the November Pack Meeting.</t>
        </r>
      </text>
    </comment>
    <comment ref="AS5" authorId="0">
      <text>
        <r>
          <rPr>
            <b/>
            <sz val="9"/>
            <rFont val="Geneva"/>
            <family val="0"/>
          </rPr>
          <t xml:space="preserve">Many boys are left at home alone after school. This month is a good time to review basic first aid, emergency plans, how to call for help, and family rules for when boys are home alone. The Red Cross, a local nurse, or a doctor may be willing to attend a den meeting to discuss basic age-appropriate first aid. The boys can make a home first aid kit, too. Many public safety offices have brochures that contain tips for being home alone; you can use these ideas for role-playing and skit ideas. What kinds of snacks can the boys make when they are alone? This would be a good month to find out. Being home alone won't be so scary after boys explore this theme.
</t>
        </r>
      </text>
    </comment>
    <comment ref="AR5" authorId="0">
      <text>
        <r>
          <rPr>
            <b/>
            <sz val="9"/>
            <rFont val="Geneva"/>
            <family val="0"/>
          </rPr>
          <t>"A Cub Scout gives goodwill"-Cub Scouts learn about the spirit of Scouting and the meaning of the season by performing a good deed for someone in need during the holiday season. Making gifts for friends and family is a fun part of the celebration of the season. Keeping service in mind, boys in your den can collect food or gift items for an "adopted" family in need. Conduct a packwide collection of winter coats and gloves or blankets for the homeless. Prepare an outing to volunteer in a soup kitchen or homeless shelter, make decorations to brighten up a nursing home or other care facility, or sing carols for the people who live there. The opportunities to do a Good Turn are endless this month.</t>
        </r>
      </text>
    </comment>
    <comment ref="AQ5" authorId="0">
      <text>
        <r>
          <rPr>
            <b/>
            <sz val="9"/>
            <rFont val="Geneva"/>
            <family val="0"/>
          </rPr>
          <t>What kind of people were the Pilgrims? How did they live, and what did they mean to our nation's history? The Pilgrims and American Indians who helped them gave us many things, including Thanksgiving. This month, Cub Scouts will reenact the first Thanksgiving, which lasted three days, with games and contests in addition to a bountiful meal. Prepare Pilgrim costumes and American Indian traditional clothing. Design some games that Pilgrim and Indian boys would have played. Dens can pre-pare a game or food for the feast, and help by building props or scenery. Consider a raingutter regatta as a modern-day version of a game that boys might have played at the first Thanksgiving. Most of all, remember to give thanks for all the blessings we enjoy.</t>
        </r>
      </text>
    </comment>
  </commentList>
</comments>
</file>

<file path=xl/sharedStrings.xml><?xml version="1.0" encoding="utf-8"?>
<sst xmlns="http://schemas.openxmlformats.org/spreadsheetml/2006/main" count="586" uniqueCount="438">
  <si>
    <t>Wet &amp; Wild (Water events)</t>
  </si>
  <si>
    <t>6/3 Calabazas Park 2-4 PM</t>
  </si>
  <si>
    <t>5/10 7PM Miller</t>
  </si>
  <si>
    <t>11/5 Elect. day
11/11 Vet. Day
11/27-29 Thanksgiving</t>
  </si>
  <si>
    <t>12/25 Christmas</t>
  </si>
  <si>
    <t xml:space="preserve">Scout-O-Rama </t>
  </si>
  <si>
    <t>Other Events</t>
  </si>
  <si>
    <r>
      <t>Pinewood Derby Weigh-In</t>
    </r>
    <r>
      <rPr>
        <sz val="9"/>
        <color indexed="10"/>
        <rFont val="Geneva"/>
        <family val="0"/>
      </rPr>
      <t xml:space="preserve"> "B"</t>
    </r>
  </si>
  <si>
    <t>Pack a discount rate or other benefits that should be taken advantage of.</t>
  </si>
  <si>
    <t>yet is easy for the leaders to pull together.  Examples are alternating the Space Derby and</t>
  </si>
  <si>
    <t>Fall Recruiting Night
9/12 6:00 PM Bethel</t>
  </si>
  <si>
    <t>C</t>
  </si>
  <si>
    <t>E</t>
  </si>
  <si>
    <t>Entertain</t>
  </si>
  <si>
    <t>G</t>
  </si>
  <si>
    <t>Gather</t>
  </si>
  <si>
    <t>K</t>
  </si>
  <si>
    <t>P</t>
  </si>
  <si>
    <t>S</t>
  </si>
  <si>
    <t>Result --&gt;</t>
  </si>
  <si>
    <t>Smith, Jones</t>
  </si>
  <si>
    <t>Jones, Smith</t>
  </si>
  <si>
    <r>
      <t xml:space="preserve">Family Camp 2
</t>
    </r>
    <r>
      <rPr>
        <i/>
        <sz val="9"/>
        <color indexed="23"/>
        <rFont val="Geneva"/>
        <family val="0"/>
      </rPr>
      <t>June 26-27</t>
    </r>
    <r>
      <rPr>
        <sz val="9"/>
        <rFont val="Geneva"/>
        <family val="0"/>
      </rPr>
      <t xml:space="preserve">
</t>
    </r>
  </si>
  <si>
    <r>
      <t>Beach Barbecue 8/25 4:30-7:30 -</t>
    </r>
    <r>
      <rPr>
        <b/>
        <sz val="9"/>
        <color indexed="10"/>
        <rFont val="Geneva"/>
        <family val="0"/>
      </rPr>
      <t xml:space="preserve"> "B"</t>
    </r>
  </si>
  <si>
    <t>MONTH</t>
  </si>
  <si>
    <t>PACK MTG</t>
  </si>
  <si>
    <t>ROUNDTABLE</t>
  </si>
  <si>
    <r>
      <t xml:space="preserve">CREEK CLEANUP
9/29 </t>
    </r>
    <r>
      <rPr>
        <sz val="9"/>
        <color indexed="10"/>
        <rFont val="Geneva"/>
        <family val="0"/>
      </rPr>
      <t>"B"</t>
    </r>
  </si>
  <si>
    <t>Scout Sunday Bethel 2/9/03 10:30</t>
  </si>
  <si>
    <t>Training should always be confirmed with Scout Office and reservations made - don't just</t>
  </si>
  <si>
    <t>Walk-in.</t>
  </si>
  <si>
    <t>Creek Cleanup</t>
  </si>
  <si>
    <t>1P, 3G, 4E, 5C, 6K, 9S</t>
  </si>
  <si>
    <t>2S, 3C, 5P, 6G, 7E, 9K</t>
  </si>
  <si>
    <t>section.  The Den Assignment Count shows</t>
  </si>
  <si>
    <t>number of times a den has been given that</t>
  </si>
  <si>
    <r>
      <t>Pinewood Derby 
Hyde School MP Room
1/11/03</t>
    </r>
    <r>
      <rPr>
        <b/>
        <i/>
        <sz val="9"/>
        <rFont val="Geneva"/>
        <family val="0"/>
      </rPr>
      <t xml:space="preserve"> </t>
    </r>
    <r>
      <rPr>
        <b/>
        <sz val="9"/>
        <rFont val="Geneva"/>
        <family val="0"/>
      </rPr>
      <t>6:30PM-8:30PM</t>
    </r>
  </si>
  <si>
    <t>None - B&amp;G</t>
  </si>
  <si>
    <t>Scout Sunday - Religious Week</t>
  </si>
  <si>
    <t>Webelos Camp
8/15-8/19</t>
  </si>
  <si>
    <t>9/13 7PM Bethel</t>
  </si>
  <si>
    <t>Scout-O-Rama 9/21 10:00 AM - 4:00 PM</t>
  </si>
  <si>
    <t>HOLIDAYS</t>
  </si>
  <si>
    <t>Pack events not Activities Committee</t>
  </si>
  <si>
    <t>Committee Planning Mtg.</t>
  </si>
  <si>
    <t>TBD</t>
  </si>
  <si>
    <t>All Aboard!</t>
  </si>
  <si>
    <r>
      <t xml:space="preserve">Pinewood Derby Weigh-In </t>
    </r>
    <r>
      <rPr>
        <i/>
        <sz val="9"/>
        <color indexed="55"/>
        <rFont val="Geneva"/>
        <family val="0"/>
      </rPr>
      <t>1/10/04</t>
    </r>
    <r>
      <rPr>
        <sz val="9"/>
        <rFont val="Geneva"/>
        <family val="0"/>
      </rPr>
      <t xml:space="preserve"> </t>
    </r>
    <r>
      <rPr>
        <sz val="9"/>
        <color indexed="10"/>
        <rFont val="Geneva"/>
        <family val="0"/>
      </rPr>
      <t>"B"</t>
    </r>
  </si>
  <si>
    <t>District/Council events are listed as "Tentative" until they circulate flyers for the event.</t>
  </si>
  <si>
    <r>
      <t>Blue &amp; Gold</t>
    </r>
    <r>
      <rPr>
        <sz val="9"/>
        <rFont val="Geneva"/>
        <family val="0"/>
      </rPr>
      <t xml:space="preserve">
</t>
    </r>
    <r>
      <rPr>
        <b/>
        <sz val="9"/>
        <rFont val="Geneva"/>
        <family val="0"/>
      </rPr>
      <t>2/13/03</t>
    </r>
    <r>
      <rPr>
        <i/>
        <sz val="9"/>
        <rFont val="Geneva"/>
        <family val="0"/>
      </rPr>
      <t xml:space="preserve"> </t>
    </r>
    <r>
      <rPr>
        <b/>
        <sz val="9"/>
        <rFont val="Geneva"/>
        <family val="0"/>
      </rPr>
      <t>5:45 Hyde MS</t>
    </r>
  </si>
  <si>
    <t>A Hiking We Will Go</t>
  </si>
  <si>
    <t>Family Camp 1
6/29-6/30</t>
  </si>
  <si>
    <t>5P, 3E, 4S, 5K, 7G, 8C</t>
  </si>
  <si>
    <t>Blue &amp; Gold 2/7/02 Hyde Middle School 5:45 PM</t>
  </si>
  <si>
    <r>
      <t>Last Revised 
09</t>
    </r>
    <r>
      <rPr>
        <sz val="9"/>
        <rFont val="Geneva"/>
        <family val="0"/>
      </rPr>
      <t xml:space="preserve">/05/03
</t>
    </r>
    <r>
      <rPr>
        <b/>
        <sz val="9"/>
        <rFont val="Geneva"/>
        <family val="0"/>
      </rPr>
      <t>Last Dist.</t>
    </r>
    <r>
      <rPr>
        <sz val="9"/>
        <rFont val="Geneva"/>
        <family val="0"/>
      </rPr>
      <t xml:space="preserve">
3/8/03</t>
    </r>
    <r>
      <rPr>
        <b/>
        <sz val="9"/>
        <rFont val="Geneva"/>
        <family val="0"/>
      </rPr>
      <t xml:space="preserve">
</t>
    </r>
    <r>
      <rPr>
        <b/>
        <sz val="12"/>
        <rFont val="Geneva"/>
        <family val="0"/>
      </rPr>
      <t>Legend -&gt;</t>
    </r>
    <r>
      <rPr>
        <b/>
        <sz val="9"/>
        <rFont val="Geneva"/>
        <family val="0"/>
      </rPr>
      <t xml:space="preserve">
</t>
    </r>
    <r>
      <rPr>
        <i/>
        <sz val="9"/>
        <color indexed="23"/>
        <rFont val="Geneva"/>
        <family val="0"/>
      </rPr>
      <t>Italics - Tentative Date/event</t>
    </r>
  </si>
  <si>
    <r>
      <t xml:space="preserve">Pow-Wow
</t>
    </r>
    <r>
      <rPr>
        <sz val="9"/>
        <rFont val="Geneva"/>
        <family val="0"/>
      </rPr>
      <t>Santa Clara County Office of Education
1290 Ridder Park Drive
San Jose, CA 95131 8:00 AM - 4:00 PM</t>
    </r>
  </si>
  <si>
    <r>
      <t xml:space="preserve">Bear Valley Ski/Sled Trip </t>
    </r>
    <r>
      <rPr>
        <i/>
        <sz val="9"/>
        <color indexed="55"/>
        <rFont val="Geneva"/>
        <family val="0"/>
      </rPr>
      <t>12/13 6:00 AM</t>
    </r>
    <r>
      <rPr>
        <i/>
        <sz val="9"/>
        <rFont val="Geneva"/>
        <family val="0"/>
      </rPr>
      <t xml:space="preserve"> </t>
    </r>
    <r>
      <rPr>
        <i/>
        <sz val="9"/>
        <color indexed="10"/>
        <rFont val="Geneva"/>
        <family val="0"/>
      </rPr>
      <t>"Warm B"</t>
    </r>
  </si>
  <si>
    <r>
      <t xml:space="preserve">Elephant Seals </t>
    </r>
    <r>
      <rPr>
        <i/>
        <sz val="9"/>
        <color indexed="55"/>
        <rFont val="Geneva"/>
        <family val="0"/>
      </rPr>
      <t xml:space="preserve">01/18 ??:?? </t>
    </r>
    <r>
      <rPr>
        <i/>
        <sz val="9"/>
        <color indexed="10"/>
        <rFont val="Geneva"/>
        <family val="0"/>
      </rPr>
      <t>"B"</t>
    </r>
  </si>
  <si>
    <r>
      <t xml:space="preserve">Recruiting at The Jungle </t>
    </r>
    <r>
      <rPr>
        <i/>
        <sz val="9"/>
        <color indexed="55"/>
        <rFont val="Geneva"/>
        <family val="0"/>
      </rPr>
      <t>4/10/04</t>
    </r>
  </si>
  <si>
    <r>
      <t xml:space="preserve">Sanborn Hike Webelos Event </t>
    </r>
    <r>
      <rPr>
        <i/>
        <sz val="9"/>
        <color indexed="55"/>
        <rFont val="Geneva"/>
        <family val="0"/>
      </rPr>
      <t xml:space="preserve">11/15 1:00 PM - 4:00 PM </t>
    </r>
    <r>
      <rPr>
        <i/>
        <sz val="9"/>
        <color indexed="10"/>
        <rFont val="Geneva"/>
        <family val="0"/>
      </rPr>
      <t>"B"</t>
    </r>
  </si>
  <si>
    <r>
      <t xml:space="preserve">Hi Adventure - USS Hornet </t>
    </r>
    <r>
      <rPr>
        <i/>
        <sz val="9"/>
        <color indexed="55"/>
        <rFont val="Geneva"/>
        <family val="0"/>
      </rPr>
      <t>3/27/04</t>
    </r>
  </si>
  <si>
    <r>
      <t>PACK MTG</t>
    </r>
    <r>
      <rPr>
        <sz val="9"/>
        <rFont val="Geneva"/>
        <family val="0"/>
      </rPr>
      <t xml:space="preserve">
Pack 411 monthly Mtg.
all 411 boys &amp; families-Bethel Lutheran Church 10181 Finch Av.</t>
    </r>
  </si>
  <si>
    <t>None</t>
  </si>
  <si>
    <t>none</t>
  </si>
  <si>
    <t>Day Camp 2
7/29-8/2</t>
  </si>
  <si>
    <t>Interfaith Gathering for Peace 9/10 Discover Mus. 6:00 PM</t>
  </si>
  <si>
    <t>Pack Planning meeting, held in July, and reviewed and extended in December/January.</t>
  </si>
  <si>
    <t>02/08,02/26 NLE
2/8 CS
02/25 YPT</t>
  </si>
  <si>
    <t>Fall Recruiting Night 9/6</t>
  </si>
  <si>
    <t xml:space="preserve">POW-WOW </t>
  </si>
  <si>
    <r>
      <t xml:space="preserve">Family Camp 7/28-7/29 </t>
    </r>
    <r>
      <rPr>
        <sz val="9"/>
        <color indexed="10"/>
        <rFont val="Geneva"/>
        <family val="0"/>
      </rPr>
      <t>"B"</t>
    </r>
  </si>
  <si>
    <t>Orienteering 5/5</t>
  </si>
  <si>
    <r>
      <t xml:space="preserve">Beach Barbecue 8/25 5 PM - 8 </t>
    </r>
    <r>
      <rPr>
        <sz val="9"/>
        <color indexed="10"/>
        <rFont val="Geneva"/>
        <family val="0"/>
      </rPr>
      <t xml:space="preserve"> "B"</t>
    </r>
  </si>
  <si>
    <r>
      <t xml:space="preserve">Beach Barbecue </t>
    </r>
    <r>
      <rPr>
        <i/>
        <sz val="9"/>
        <rFont val="Geneva"/>
        <family val="0"/>
      </rPr>
      <t>4:30 PM-7:30</t>
    </r>
    <r>
      <rPr>
        <sz val="9"/>
        <rFont val="Geneva"/>
        <family val="0"/>
      </rPr>
      <t xml:space="preserve"> PM </t>
    </r>
    <r>
      <rPr>
        <sz val="9"/>
        <color indexed="10"/>
        <rFont val="Geneva"/>
        <family val="0"/>
      </rPr>
      <t>"B"</t>
    </r>
  </si>
  <si>
    <r>
      <t>Creek Cleanup - Raingutter Regatta Sun, 6/1 2:00 PM</t>
    </r>
    <r>
      <rPr>
        <i/>
        <sz val="9"/>
        <rFont val="Geneva"/>
        <family val="0"/>
      </rPr>
      <t xml:space="preserve"> </t>
    </r>
    <r>
      <rPr>
        <b/>
        <sz val="9"/>
        <color indexed="10"/>
        <rFont val="Geneva"/>
        <family val="0"/>
      </rPr>
      <t>"B"</t>
    </r>
  </si>
  <si>
    <t>Recruiting at Jungle 4/15
6:30PM  $8.00 - Send a Friend!</t>
  </si>
  <si>
    <t>Man's best friend</t>
  </si>
  <si>
    <t>12/23-1/3 Winter Recess</t>
  </si>
  <si>
    <t>2/3 SLD</t>
  </si>
  <si>
    <t>1G, 2C, 4P, 5E, 6S, 9K</t>
  </si>
  <si>
    <r>
      <t>Pack CMT Meeting</t>
    </r>
    <r>
      <rPr>
        <sz val="9"/>
        <rFont val="Geneva"/>
        <family val="0"/>
      </rPr>
      <t xml:space="preserve"> - leaders &amp; parents of Pack 411 - Bethel, Room 25</t>
    </r>
  </si>
  <si>
    <t>8/28 NLE</t>
  </si>
  <si>
    <t>on short notice to make the event happen.  This is very draining on everybody involved and should</t>
  </si>
  <si>
    <t>American ABC's</t>
  </si>
  <si>
    <r>
      <t>Ridge Trail- North 9/15 Clabazas Prk 9:30</t>
    </r>
    <r>
      <rPr>
        <sz val="9"/>
        <color indexed="10"/>
        <rFont val="Geneva"/>
        <family val="0"/>
      </rPr>
      <t xml:space="preserve"> "B"</t>
    </r>
  </si>
  <si>
    <t>indicating that a leader is working on the event, the date, location and time are set, that the venue</t>
  </si>
  <si>
    <r>
      <t xml:space="preserve">Ridge Trail- East 7/14 Clabazas Prk 9:30 </t>
    </r>
    <r>
      <rPr>
        <sz val="9"/>
        <color indexed="10"/>
        <rFont val="Geneva"/>
        <family val="0"/>
      </rPr>
      <t>"B"</t>
    </r>
  </si>
  <si>
    <t>Space - The Final Frontier</t>
  </si>
  <si>
    <t xml:space="preserve">Ushering Bethel Musical
Aug. 7-10, 8:00 PM
</t>
  </si>
  <si>
    <t>only those Packs that contribute leaders/sponsor a station will be able to reserve space.</t>
  </si>
  <si>
    <r>
      <t xml:space="preserve">Blue &amp; Gold
</t>
    </r>
    <r>
      <rPr>
        <i/>
        <sz val="9"/>
        <color indexed="55"/>
        <rFont val="Geneva"/>
        <family val="0"/>
      </rPr>
      <t>2/12 @ Hyde School</t>
    </r>
  </si>
  <si>
    <t>11/27 Thanksgiving</t>
  </si>
  <si>
    <t>The goal in Pack planning should be to move activities from tentative to planned (Bold face,</t>
  </si>
  <si>
    <t>Arrow of Light Ceremony</t>
  </si>
  <si>
    <r>
      <t>Cub Adventure Camp
June 19-22</t>
    </r>
    <r>
      <rPr>
        <sz val="9"/>
        <rFont val="Geneva"/>
        <family val="0"/>
      </rPr>
      <t xml:space="preserve">
</t>
    </r>
  </si>
  <si>
    <r>
      <t xml:space="preserve">High-Adventure </t>
    </r>
    <r>
      <rPr>
        <i/>
        <sz val="9"/>
        <rFont val="Geneva"/>
        <family val="0"/>
      </rPr>
      <t>Pampanito??</t>
    </r>
  </si>
  <si>
    <t>YPT 12/11 &amp; 12/12 SCCC Office 7:30</t>
  </si>
  <si>
    <t>Popcorn Delivery</t>
  </si>
  <si>
    <t>giving families one year notice they have the opportunity to plan around events that they want to</t>
  </si>
  <si>
    <t>attend.  We also seek to include District and Council events (Coyote Creek, Scout-O-Rama, District</t>
  </si>
  <si>
    <t>Pinewood Derby, Family Camp, Day Camp) both to be good citizens in the scouting community and because</t>
  </si>
  <si>
    <t>2/17-21 Mid-Year Recess</t>
  </si>
  <si>
    <t>6/12 School Ends</t>
  </si>
  <si>
    <t>Scout-O-Rama June 7
10:00-2:00</t>
  </si>
  <si>
    <r>
      <t>Water Rocket Drby
Sat. 4/26 12:30-5:00
Rainbow Park</t>
    </r>
    <r>
      <rPr>
        <sz val="9"/>
        <rFont val="Geneva"/>
        <family val="0"/>
      </rPr>
      <t xml:space="preserve">
</t>
    </r>
  </si>
  <si>
    <t>WeST Fair
Webelos Only
10/25
10:00-2:00</t>
  </si>
  <si>
    <r>
      <t xml:space="preserve">Scouting for Food 
</t>
    </r>
    <r>
      <rPr>
        <i/>
        <sz val="9"/>
        <color indexed="23"/>
        <rFont val="Geneva"/>
        <family val="0"/>
      </rPr>
      <t>11/15</t>
    </r>
  </si>
  <si>
    <t>is booked) at least one year in advance of the event.  The calendar should be set by or at the annual</t>
  </si>
  <si>
    <t>Lights, Camera, Action!</t>
  </si>
  <si>
    <t xml:space="preserve">2/2 Eid-ul-Adha
2/14 Val. Day
2/16 Pres. Day
2/25 Ash Wed </t>
  </si>
  <si>
    <r>
      <t xml:space="preserve">Beach Barbecue 
8/24 
4:30 PM-7:30 PM </t>
    </r>
    <r>
      <rPr>
        <i/>
        <sz val="9"/>
        <color indexed="55"/>
        <rFont val="Geneva"/>
        <family val="0"/>
      </rPr>
      <t xml:space="preserve">
</t>
    </r>
    <r>
      <rPr>
        <i/>
        <sz val="9"/>
        <color indexed="10"/>
        <rFont val="Geneva"/>
        <family val="0"/>
      </rPr>
      <t>"B"</t>
    </r>
  </si>
  <si>
    <t>From Sea to Shining Sea</t>
  </si>
  <si>
    <t>Toughen Up</t>
  </si>
  <si>
    <r>
      <t xml:space="preserve">Gathering for Peace
</t>
    </r>
    <r>
      <rPr>
        <i/>
        <sz val="9"/>
        <color indexed="23"/>
        <rFont val="Geneva"/>
        <family val="0"/>
      </rPr>
      <t>9/10</t>
    </r>
    <r>
      <rPr>
        <b/>
        <sz val="9"/>
        <rFont val="Geneva"/>
        <family val="0"/>
      </rPr>
      <t xml:space="preserve">
Adult Golf Tourn. </t>
    </r>
    <r>
      <rPr>
        <i/>
        <sz val="9"/>
        <color indexed="23"/>
        <rFont val="Geneva"/>
        <family val="0"/>
      </rPr>
      <t>9/13</t>
    </r>
    <r>
      <rPr>
        <sz val="9"/>
        <rFont val="Geneva"/>
        <family val="0"/>
      </rPr>
      <t xml:space="preserve">
</t>
    </r>
  </si>
  <si>
    <r>
      <t xml:space="preserve">Webelos Camp
</t>
    </r>
    <r>
      <rPr>
        <i/>
        <sz val="9"/>
        <color indexed="23"/>
        <rFont val="Geneva"/>
        <family val="0"/>
      </rPr>
      <t>8/12-15</t>
    </r>
    <r>
      <rPr>
        <sz val="9"/>
        <rFont val="Geneva"/>
        <family val="0"/>
      </rPr>
      <t xml:space="preserve">
</t>
    </r>
  </si>
  <si>
    <r>
      <t>Creek Cleanup Sun. 9/29 4:00</t>
    </r>
    <r>
      <rPr>
        <i/>
        <sz val="9"/>
        <rFont val="Geneva"/>
        <family val="0"/>
      </rPr>
      <t xml:space="preserve"> </t>
    </r>
    <r>
      <rPr>
        <i/>
        <sz val="9"/>
        <color indexed="10"/>
        <rFont val="Geneva"/>
        <family val="0"/>
      </rPr>
      <t>"B"</t>
    </r>
  </si>
  <si>
    <t>Save it for Us (conservation)</t>
  </si>
  <si>
    <t>Fin Fun</t>
  </si>
  <si>
    <t>3P, 5G, 9C, 1E, 7S, 6K</t>
  </si>
  <si>
    <t>6P, 2G, 8C, 7E, 1S, 3K</t>
  </si>
  <si>
    <t>This sction is used to prepare den assignment</t>
  </si>
  <si>
    <t>schedules.  Enter information in the unshaded</t>
  </si>
  <si>
    <t>Day Camp 1
7/15-7/19</t>
  </si>
  <si>
    <t>9/10 Adult Golf Tournament (0 Attendees)</t>
  </si>
  <si>
    <t>Strike Up The Band</t>
  </si>
  <si>
    <t>Land of the Pharaohs</t>
  </si>
  <si>
    <r>
      <t xml:space="preserve">POW-WOW
1/24/04 - ALL FAMILIES!!! 
</t>
    </r>
    <r>
      <rPr>
        <sz val="9"/>
        <color indexed="10"/>
        <rFont val="Geneva"/>
        <family val="0"/>
      </rPr>
      <t>Address in legend</t>
    </r>
  </si>
  <si>
    <t>assignment in the year.  The Den Overload</t>
  </si>
  <si>
    <t>section warns of dens getting multiple</t>
  </si>
  <si>
    <t>assignments in one month.</t>
  </si>
  <si>
    <r>
      <t xml:space="preserve">Webelos Resident Camp </t>
    </r>
    <r>
      <rPr>
        <sz val="9"/>
        <color indexed="10"/>
        <rFont val="Geneva"/>
        <family val="0"/>
      </rPr>
      <t>"B"</t>
    </r>
  </si>
  <si>
    <t>4/13 Palm Sunday
4/17 Passover, 4/20 Easter</t>
  </si>
  <si>
    <t>3/5 Ash Wednesday</t>
  </si>
  <si>
    <t>5/12 SLD</t>
  </si>
  <si>
    <t>7/4 Fourth</t>
  </si>
  <si>
    <t>9/27 Rosh Hashanah</t>
  </si>
  <si>
    <t>1C, 2G, 4K, 5S, 6P, 9E</t>
  </si>
  <si>
    <t>A Cub Scout Gives Goodwill</t>
  </si>
  <si>
    <t>Home Alone</t>
  </si>
  <si>
    <t>Fiesta</t>
  </si>
  <si>
    <t>Walk in My Shoes</t>
  </si>
  <si>
    <t>Cubservation</t>
  </si>
  <si>
    <r>
      <t>Creek Cleanup &amp; Space Derby Sun. 6/9 1:00 Calabazas</t>
    </r>
    <r>
      <rPr>
        <b/>
        <sz val="9"/>
        <color indexed="10"/>
        <rFont val="Geneva"/>
        <family val="0"/>
      </rPr>
      <t xml:space="preserve"> "B"</t>
    </r>
  </si>
  <si>
    <t>Kids Against Crime</t>
  </si>
  <si>
    <t>Winter Wonderland</t>
  </si>
  <si>
    <t>Fun in the Sun</t>
  </si>
  <si>
    <t>Recruiting at Jungle (small group)</t>
  </si>
  <si>
    <t>Down on the Farm</t>
  </si>
  <si>
    <t>Scout Religious Week 2/10/02 at Bethel, 11:00</t>
  </si>
  <si>
    <t>Fall Recruiting Night</t>
  </si>
  <si>
    <r>
      <t>Roundtable</t>
    </r>
    <r>
      <rPr>
        <sz val="9"/>
        <rFont val="Geneva"/>
        <family val="0"/>
      </rPr>
      <t xml:space="preserve"> - District Ldr. Mtg. 2nd Tues. - Sunnyvale Presbyterian Fremont &amp; Hollenbeck</t>
    </r>
  </si>
  <si>
    <t>or that not every boy in the Pack will be able to attend.  Summer camps also fill up quickly, and</t>
  </si>
  <si>
    <t>1E, 2K, 3P, 4S, 7G, 9C</t>
  </si>
  <si>
    <t>Banquet - Our Native Peoples</t>
  </si>
  <si>
    <t>1&amp;5K, 2&amp;6P, 6C, 9G</t>
  </si>
  <si>
    <r>
      <t xml:space="preserve">Scout Sunday - Religious Week </t>
    </r>
    <r>
      <rPr>
        <i/>
        <sz val="9"/>
        <rFont val="Geneva"/>
        <family val="0"/>
      </rPr>
      <t>2/8???</t>
    </r>
  </si>
  <si>
    <t>2/24 YPT</t>
  </si>
  <si>
    <t>3/13 NLE
3/13 CS</t>
  </si>
  <si>
    <t>4/27 NLE</t>
  </si>
  <si>
    <t>5/8 NLE
5/8 CS</t>
  </si>
  <si>
    <t>6/22 YPT</t>
  </si>
  <si>
    <t>Fishing - Huck Fin Sure Catch Pond Fri May 18 (School off)</t>
  </si>
  <si>
    <t>P6, G2, C1, S3, E4</t>
  </si>
  <si>
    <t>9/6 NLE
9/27 CS</t>
  </si>
  <si>
    <t>Winter Event
Skating, 12/22 4:15-7:00 PM
Vallco Ice Center</t>
  </si>
  <si>
    <t>WEST Fair (Webelos only)
2/8/03 10:00AM - 2:00PM</t>
  </si>
  <si>
    <r>
      <t>POW-WOW
1/25/03 - ALL FAMILIES!!!</t>
    </r>
    <r>
      <rPr>
        <i/>
        <sz val="9"/>
        <rFont val="Geneva"/>
        <family val="0"/>
      </rPr>
      <t xml:space="preserve">  1/11 NLE</t>
    </r>
  </si>
  <si>
    <t>9/22 Scout-O-Rama  10:00 AM-4:00 PM</t>
  </si>
  <si>
    <r>
      <t xml:space="preserve">High-Adventure </t>
    </r>
    <r>
      <rPr>
        <i/>
        <sz val="9"/>
        <rFont val="Geneva"/>
        <family val="0"/>
      </rPr>
      <t>Hornet, Baclutha??</t>
    </r>
  </si>
  <si>
    <r>
      <t>District Leader's Dinner 11/8 Lou's Village</t>
    </r>
    <r>
      <rPr>
        <i/>
        <sz val="9"/>
        <rFont val="Geneva"/>
        <family val="0"/>
      </rPr>
      <t xml:space="preserve"> </t>
    </r>
    <r>
      <rPr>
        <b/>
        <sz val="9"/>
        <rFont val="Geneva"/>
        <family val="0"/>
      </rPr>
      <t>6:30 PM</t>
    </r>
  </si>
  <si>
    <t>4/12 7PM Miller</t>
  </si>
  <si>
    <t>3/8 7PM Miller</t>
  </si>
  <si>
    <r>
      <t xml:space="preserve">Skills Event 5/5 1:00-5:00 Rainbow Park </t>
    </r>
    <r>
      <rPr>
        <sz val="9"/>
        <color indexed="10"/>
        <rFont val="Geneva"/>
        <family val="0"/>
      </rPr>
      <t>"B"</t>
    </r>
  </si>
  <si>
    <r>
      <t xml:space="preserve">Creek Cleanup
6/2 
</t>
    </r>
    <r>
      <rPr>
        <sz val="9"/>
        <rFont val="Geneva"/>
        <family val="0"/>
      </rPr>
      <t xml:space="preserve">Raingutter Regatta </t>
    </r>
    <r>
      <rPr>
        <sz val="9"/>
        <color indexed="10"/>
        <rFont val="Geneva"/>
        <family val="0"/>
      </rPr>
      <t>"B"</t>
    </r>
  </si>
  <si>
    <t>Translate Calendar entry into text for Pack Meeting Program</t>
  </si>
  <si>
    <r>
      <t xml:space="preserve">10/6 Coyote Creek Cycling </t>
    </r>
    <r>
      <rPr>
        <sz val="9"/>
        <color indexed="10"/>
        <rFont val="Geneva"/>
        <family val="0"/>
      </rPr>
      <t>"B"</t>
    </r>
  </si>
  <si>
    <r>
      <t xml:space="preserve">Coyote Creek Cycling </t>
    </r>
    <r>
      <rPr>
        <sz val="9"/>
        <color indexed="10"/>
        <rFont val="Geneva"/>
        <family val="0"/>
      </rPr>
      <t>"B"</t>
    </r>
  </si>
  <si>
    <r>
      <t xml:space="preserve">Summer Day Camp 7/16-20 OR 7/30-8/3 </t>
    </r>
    <r>
      <rPr>
        <sz val="9"/>
        <color indexed="10"/>
        <rFont val="Geneva"/>
        <family val="0"/>
      </rPr>
      <t>"B"</t>
    </r>
  </si>
  <si>
    <t>Cub-On Camping
4/6-4/8 $30</t>
  </si>
  <si>
    <t>USS Hornet
9/8-9/9</t>
  </si>
  <si>
    <t>Abracadabra!</t>
  </si>
  <si>
    <t>When events are not planned far in advance, there can be a need for Pack leaders to have to "drop</t>
  </si>
  <si>
    <r>
      <t xml:space="preserve">Family Camp 6/30-7/1 </t>
    </r>
    <r>
      <rPr>
        <sz val="9"/>
        <color indexed="10"/>
        <rFont val="Geneva"/>
        <family val="0"/>
      </rPr>
      <t>"B"</t>
    </r>
  </si>
  <si>
    <t>Inside Out &amp; Backwards</t>
  </si>
  <si>
    <t>Sports Extravaganza</t>
  </si>
  <si>
    <r>
      <t xml:space="preserve">Blast Off </t>
    </r>
    <r>
      <rPr>
        <u val="single"/>
        <sz val="9"/>
        <color indexed="10"/>
        <rFont val="Geneva"/>
        <family val="0"/>
      </rPr>
      <t>(chngd!)</t>
    </r>
  </si>
  <si>
    <r>
      <t>Circle the Wagons</t>
    </r>
    <r>
      <rPr>
        <sz val="9"/>
        <color indexed="10"/>
        <rFont val="Geneva"/>
        <family val="0"/>
      </rPr>
      <t xml:space="preserve"> </t>
    </r>
    <r>
      <rPr>
        <u val="single"/>
        <sz val="9"/>
        <color indexed="10"/>
        <rFont val="Geneva"/>
        <family val="0"/>
      </rPr>
      <t>(chngd!)</t>
    </r>
  </si>
  <si>
    <t>Committee Planning Mtg. 7/15</t>
  </si>
  <si>
    <t>Blue &amp; Gold</t>
  </si>
  <si>
    <r>
      <t xml:space="preserve">Creek Cleanup </t>
    </r>
    <r>
      <rPr>
        <i/>
        <sz val="9"/>
        <color indexed="55"/>
        <rFont val="Geneva"/>
        <family val="0"/>
      </rPr>
      <t>Sun. 9/28 2:00 PM</t>
    </r>
    <r>
      <rPr>
        <i/>
        <sz val="9"/>
        <rFont val="Geneva"/>
        <family val="0"/>
      </rPr>
      <t xml:space="preserve"> </t>
    </r>
    <r>
      <rPr>
        <i/>
        <sz val="9"/>
        <color indexed="10"/>
        <rFont val="Geneva"/>
        <family val="0"/>
      </rPr>
      <t>"B"</t>
    </r>
  </si>
  <si>
    <r>
      <t>District Pinewood Derby</t>
    </r>
    <r>
      <rPr>
        <b/>
        <i/>
        <sz val="9"/>
        <rFont val="Geneva"/>
        <family val="0"/>
      </rPr>
      <t xml:space="preserve">
</t>
    </r>
    <r>
      <rPr>
        <b/>
        <sz val="9"/>
        <rFont val="Geneva"/>
        <family val="0"/>
      </rPr>
      <t>Sat 2/1 Vallco Mall 9:00-1:00</t>
    </r>
  </si>
  <si>
    <r>
      <t>Assignmnts:</t>
    </r>
    <r>
      <rPr>
        <sz val="9"/>
        <rFont val="Geneva"/>
        <family val="0"/>
      </rPr>
      <t xml:space="preserve">
S-Snack
C-Ceremony
E-Entertain
P-Prep
K-Cleanup
G-Gathering</t>
    </r>
  </si>
  <si>
    <t>DEN ASSIGNMENTS</t>
  </si>
  <si>
    <t>High-Adventure USS Pampanito 3/29-30</t>
  </si>
  <si>
    <r>
      <t xml:space="preserve">Ridge Trail- West 8/18 Clabazas Prk 9:30 </t>
    </r>
    <r>
      <rPr>
        <sz val="9"/>
        <color indexed="10"/>
        <rFont val="Geneva"/>
        <family val="0"/>
      </rPr>
      <t>"B"</t>
    </r>
  </si>
  <si>
    <t>When events are moved to archives, brief comments on what was done for event should be added to help</t>
  </si>
  <si>
    <t>Raingutter Regatta, or alternating visits to the USS Pampanito and USS Hornet.</t>
  </si>
  <si>
    <r>
      <t>Creek Cleanup/</t>
    </r>
    <r>
      <rPr>
        <i/>
        <sz val="9"/>
        <rFont val="Geneva"/>
        <family val="0"/>
      </rPr>
      <t>Space Derby</t>
    </r>
    <r>
      <rPr>
        <sz val="9"/>
        <rFont val="Geneva"/>
        <family val="0"/>
      </rPr>
      <t xml:space="preserve"> </t>
    </r>
    <r>
      <rPr>
        <i/>
        <sz val="9"/>
        <rFont val="Geneva"/>
        <family val="0"/>
      </rPr>
      <t xml:space="preserve">Sun, ?/?? 2:00 PM </t>
    </r>
    <r>
      <rPr>
        <b/>
        <sz val="9"/>
        <color indexed="10"/>
        <rFont val="Geneva"/>
        <family val="0"/>
      </rPr>
      <t>"B"</t>
    </r>
  </si>
  <si>
    <t>7/12 NLE, CS</t>
  </si>
  <si>
    <r>
      <t xml:space="preserve">Gathering For Peace
</t>
    </r>
    <r>
      <rPr>
        <i/>
        <sz val="9"/>
        <color indexed="23"/>
        <rFont val="Geneva"/>
        <family val="0"/>
      </rPr>
      <t>9/12</t>
    </r>
  </si>
  <si>
    <t>Our goal is to have an active calendar so that the boys will have many opportunities to do things with</t>
  </si>
  <si>
    <t>4/4 Palm Sun
4/6 Passover
4/9 Good Fri
4/11 Easter</t>
  </si>
  <si>
    <t>6/14 Flag Day
6/20 Fathr Day</t>
  </si>
  <si>
    <t>7/4 Indep. Day</t>
  </si>
  <si>
    <r>
      <t xml:space="preserve">Summer Camp Reg. Due at Office
</t>
    </r>
    <r>
      <rPr>
        <i/>
        <sz val="9"/>
        <color indexed="23"/>
        <rFont val="Geneva"/>
        <family val="0"/>
      </rPr>
      <t>4/24</t>
    </r>
  </si>
  <si>
    <t>11/11 Vets Day
11/25 Thanksgiving</t>
  </si>
  <si>
    <t>12/8 Hanukkah
12/25 Christmas</t>
  </si>
  <si>
    <r>
      <t xml:space="preserve">Scout-O-Rama
</t>
    </r>
    <r>
      <rPr>
        <i/>
        <sz val="9"/>
        <rFont val="Geneva"/>
        <family val="0"/>
      </rPr>
      <t>6/12</t>
    </r>
  </si>
  <si>
    <t>Popcorn Delivery 11/9</t>
  </si>
  <si>
    <t>P3, G6, C2, S5, E1</t>
  </si>
  <si>
    <r>
      <t xml:space="preserve">Family Camp 1
</t>
    </r>
    <r>
      <rPr>
        <i/>
        <sz val="9"/>
        <color indexed="23"/>
        <rFont val="Geneva"/>
        <family val="0"/>
      </rPr>
      <t>6/26-6/27</t>
    </r>
    <r>
      <rPr>
        <sz val="9"/>
        <rFont val="Geneva"/>
        <family val="0"/>
      </rPr>
      <t xml:space="preserve">
</t>
    </r>
  </si>
  <si>
    <r>
      <t xml:space="preserve">District Dinner </t>
    </r>
    <r>
      <rPr>
        <i/>
        <sz val="9"/>
        <color indexed="23"/>
        <rFont val="Geneva"/>
        <family val="0"/>
      </rPr>
      <t>11/5</t>
    </r>
  </si>
  <si>
    <r>
      <t xml:space="preserve">Scouting for Food </t>
    </r>
    <r>
      <rPr>
        <i/>
        <sz val="9"/>
        <color indexed="23"/>
        <rFont val="Geneva"/>
        <family val="0"/>
      </rPr>
      <t>11/13</t>
    </r>
  </si>
  <si>
    <r>
      <t xml:space="preserve">Coyote Creek Cycling </t>
    </r>
    <r>
      <rPr>
        <i/>
        <sz val="9"/>
        <color indexed="23"/>
        <rFont val="Geneva"/>
        <family val="0"/>
      </rPr>
      <t>10/2</t>
    </r>
    <r>
      <rPr>
        <b/>
        <sz val="9"/>
        <rFont val="Geneva"/>
        <family val="0"/>
      </rPr>
      <t xml:space="preserve"> </t>
    </r>
    <r>
      <rPr>
        <sz val="9"/>
        <color indexed="10"/>
        <rFont val="Geneva"/>
        <family val="0"/>
      </rPr>
      <t>"B"</t>
    </r>
  </si>
  <si>
    <t>Scouting the Midway</t>
  </si>
  <si>
    <t>1PE, 2S, 3K, 4K, 6C, 9S</t>
  </si>
  <si>
    <t>Happy Trails</t>
  </si>
  <si>
    <r>
      <t xml:space="preserve">Beach Barbecue </t>
    </r>
    <r>
      <rPr>
        <i/>
        <sz val="9"/>
        <color indexed="55"/>
        <rFont val="Geneva"/>
        <family val="0"/>
      </rPr>
      <t>8/29</t>
    </r>
    <r>
      <rPr>
        <sz val="9"/>
        <color indexed="55"/>
        <rFont val="Geneva"/>
        <family val="0"/>
      </rPr>
      <t xml:space="preserve"> </t>
    </r>
    <r>
      <rPr>
        <i/>
        <sz val="9"/>
        <color indexed="55"/>
        <rFont val="Geneva"/>
        <family val="0"/>
      </rPr>
      <t>4:30 PM-7:30 PM</t>
    </r>
    <r>
      <rPr>
        <sz val="9"/>
        <color indexed="55"/>
        <rFont val="Geneva"/>
        <family val="0"/>
      </rPr>
      <t xml:space="preserve"> </t>
    </r>
    <r>
      <rPr>
        <sz val="9"/>
        <color indexed="10"/>
        <rFont val="Geneva"/>
        <family val="0"/>
      </rPr>
      <t>"B"</t>
    </r>
  </si>
  <si>
    <t>Family Camp 2
7/20-7/21</t>
  </si>
  <si>
    <t>Arndt, Lund</t>
  </si>
  <si>
    <t>What do you do at Holiday time?</t>
  </si>
  <si>
    <t>1/11 7PM Miller</t>
  </si>
  <si>
    <t>Passports to Other Lands</t>
  </si>
  <si>
    <t>C3, S1,4,5,8</t>
  </si>
  <si>
    <t>This area is used to translate a coded item on this page into a text phrase that can be pasted into</t>
  </si>
  <si>
    <t>a Pack Meeting program calendar.  Just change the Month Factor number to display a different month.</t>
  </si>
  <si>
    <t>1C, 2S, 3E, 4P, 7K, 9G</t>
  </si>
  <si>
    <t>P4, G8, C5, E5&amp;6, S7</t>
  </si>
  <si>
    <r>
      <t xml:space="preserve">Creek Cleanup &amp; Pack Soccer
10/8
</t>
    </r>
    <r>
      <rPr>
        <sz val="9"/>
        <rFont val="Geneva"/>
        <family val="0"/>
      </rPr>
      <t xml:space="preserve"> </t>
    </r>
    <r>
      <rPr>
        <sz val="9"/>
        <color indexed="10"/>
        <rFont val="Geneva"/>
        <family val="0"/>
      </rPr>
      <t>"B"</t>
    </r>
  </si>
  <si>
    <r>
      <t>Training Codes</t>
    </r>
    <r>
      <rPr>
        <sz val="9"/>
        <rFont val="Geneva"/>
        <family val="0"/>
      </rPr>
      <t xml:space="preserve">
NLE-New Ldr
CS-Cub Basic
YP-Youth Prtct
BLO-Outdoor
OWL-Outdr Web</t>
    </r>
  </si>
  <si>
    <t>2K, 3P, 5G, 6E, 7S, 9C</t>
  </si>
  <si>
    <t>8/29 NLE</t>
  </si>
  <si>
    <r>
      <t xml:space="preserve">Fall Recruiting Night
</t>
    </r>
    <r>
      <rPr>
        <i/>
        <sz val="9"/>
        <color indexed="55"/>
        <rFont val="Geneva"/>
        <family val="0"/>
      </rPr>
      <t>9/11/03</t>
    </r>
  </si>
  <si>
    <r>
      <t xml:space="preserve">SCHOOL EVENTS </t>
    </r>
    <r>
      <rPr>
        <sz val="9"/>
        <rFont val="Geneva"/>
        <family val="0"/>
      </rPr>
      <t>(SLD=Staff Learning Day, JM=John Muir, CM=McAuliffe, MZ=Meyerholz)</t>
    </r>
  </si>
  <si>
    <t>Soaring to New Heights</t>
  </si>
  <si>
    <t>Once Upon a Time</t>
  </si>
  <si>
    <t>Pilgrims of Plymouth Rock</t>
  </si>
  <si>
    <t>High-Adventure USS Pampanito 9/8-9 $24.00</t>
  </si>
  <si>
    <t>Popcorn Sale Ends</t>
  </si>
  <si>
    <t>1/27 "5 Year Planning Mtg" - 6:30 Roundtable Pizza, Safeway plaza</t>
  </si>
  <si>
    <t>My Home State</t>
  </si>
  <si>
    <t>Cub Rock</t>
  </si>
  <si>
    <t>Current Dens:</t>
  </si>
  <si>
    <t>B&amp;G</t>
  </si>
  <si>
    <t>Den Assignment Counts for Year</t>
  </si>
  <si>
    <t>Prep</t>
  </si>
  <si>
    <t>Gathering</t>
  </si>
  <si>
    <t>Ceremony</t>
  </si>
  <si>
    <t>Entertainment</t>
  </si>
  <si>
    <t>Snack</t>
  </si>
  <si>
    <t>Kleanup</t>
  </si>
  <si>
    <t xml:space="preserve">Den 1 </t>
  </si>
  <si>
    <t xml:space="preserve">Den 2 </t>
  </si>
  <si>
    <t xml:space="preserve">Den 3 </t>
  </si>
  <si>
    <t xml:space="preserve">Den 4 </t>
  </si>
  <si>
    <t xml:space="preserve">Den 5 </t>
  </si>
  <si>
    <t xml:space="preserve">Den 6 </t>
  </si>
  <si>
    <t xml:space="preserve">Den 7 </t>
  </si>
  <si>
    <t xml:space="preserve">Den 8 </t>
  </si>
  <si>
    <t xml:space="preserve">Den 9 </t>
  </si>
  <si>
    <t xml:space="preserve">Den 10 </t>
  </si>
  <si>
    <t>Hometown Heroes</t>
  </si>
  <si>
    <t>Works of Art</t>
  </si>
  <si>
    <t>TRAINING</t>
  </si>
  <si>
    <t>Dollars and Sense</t>
  </si>
  <si>
    <t>Forces of Nature</t>
  </si>
  <si>
    <t>Pack 5 Year Planning Mtg. Sun 1/27/02 6:00 PM</t>
  </si>
  <si>
    <t>1K, 2E, 3S, 4G, 7C, 9P</t>
  </si>
  <si>
    <t>10/4 Rosh Hashanah
10/10 Columbus Day
10/13 Yom Kippur</t>
  </si>
  <si>
    <r>
      <t>Pinewood Derby Weigh-In</t>
    </r>
    <r>
      <rPr>
        <b/>
        <sz val="9"/>
        <color indexed="10"/>
        <rFont val="Geneva"/>
        <family val="0"/>
      </rPr>
      <t xml:space="preserve"> </t>
    </r>
    <r>
      <rPr>
        <b/>
        <sz val="9"/>
        <rFont val="Geneva"/>
        <family val="0"/>
      </rPr>
      <t>1/4/03 9:30AM-4PM</t>
    </r>
    <r>
      <rPr>
        <sz val="9"/>
        <rFont val="Geneva"/>
        <family val="0"/>
      </rPr>
      <t xml:space="preserve"> </t>
    </r>
    <r>
      <rPr>
        <b/>
        <sz val="9"/>
        <rFont val="Geneva"/>
        <family val="0"/>
      </rPr>
      <t>7067 Golden Gate</t>
    </r>
    <r>
      <rPr>
        <sz val="9"/>
        <rFont val="Geneva"/>
        <family val="0"/>
      </rPr>
      <t xml:space="preserve"> </t>
    </r>
    <r>
      <rPr>
        <sz val="9"/>
        <color indexed="10"/>
        <rFont val="Geneva"/>
        <family val="0"/>
      </rPr>
      <t>"B"</t>
    </r>
  </si>
  <si>
    <t>Recruiting at Jungle (small group) 4/5</t>
  </si>
  <si>
    <t>9/2 Labor Day</t>
  </si>
  <si>
    <t>8/22 School Starts, 8/30 SLD</t>
  </si>
  <si>
    <t>Committee Planning Mtg. 8/18 1:00-3:00</t>
  </si>
  <si>
    <t>Scouting for Food 11/16</t>
  </si>
  <si>
    <r>
      <t>Training Codes</t>
    </r>
    <r>
      <rPr>
        <sz val="9"/>
        <rFont val="Geneva"/>
        <family val="0"/>
      </rPr>
      <t xml:space="preserve">
NLE-New Ldr
CS-Cub Scout
YP-Youth Prtct
BLO-Outdoor
OWL-Outdr Web</t>
    </r>
  </si>
  <si>
    <r>
      <t>Creek Cleanup/</t>
    </r>
    <r>
      <rPr>
        <i/>
        <sz val="9"/>
        <rFont val="Geneva"/>
        <family val="0"/>
      </rPr>
      <t>Raingutter Regatta</t>
    </r>
    <r>
      <rPr>
        <sz val="9"/>
        <rFont val="Geneva"/>
        <family val="0"/>
      </rPr>
      <t xml:space="preserve"> </t>
    </r>
    <r>
      <rPr>
        <i/>
        <sz val="9"/>
        <rFont val="Geneva"/>
        <family val="0"/>
      </rPr>
      <t xml:space="preserve">Sun, ?/?? 2:00 PM </t>
    </r>
    <r>
      <rPr>
        <b/>
        <sz val="9"/>
        <color indexed="10"/>
        <rFont val="Geneva"/>
        <family val="0"/>
      </rPr>
      <t>"B"</t>
    </r>
  </si>
  <si>
    <t>06/18 NLE
6/14 BLO
6/24 YPT</t>
  </si>
  <si>
    <t>9/7, 9/28 NLE
9/28 CS</t>
  </si>
  <si>
    <t>2K, 3C, 5G, 7E, 4P, 9S</t>
  </si>
  <si>
    <t>1S, 2P, 3K, 5C, 8E, 9G</t>
  </si>
  <si>
    <t>PACK CMT MTG</t>
  </si>
  <si>
    <t>Uncle Sam Depends on You!</t>
  </si>
  <si>
    <t>High-Adventure II USS Pampanito 4/4-4/5</t>
  </si>
  <si>
    <t>10/6 Yom Kippur</t>
  </si>
  <si>
    <r>
      <t>Coyote Creek Cycling 10/5</t>
    </r>
    <r>
      <rPr>
        <b/>
        <sz val="9"/>
        <color indexed="8"/>
        <rFont val="Geneva"/>
        <family val="0"/>
      </rPr>
      <t xml:space="preserve"> 
</t>
    </r>
    <r>
      <rPr>
        <sz val="9"/>
        <color indexed="8"/>
        <rFont val="Geneva"/>
        <family val="0"/>
      </rPr>
      <t>8:00 AM</t>
    </r>
    <r>
      <rPr>
        <sz val="9"/>
        <rFont val="Geneva"/>
        <family val="0"/>
      </rPr>
      <t xml:space="preserve"> 50 milers 
8:30 AM others </t>
    </r>
    <r>
      <rPr>
        <b/>
        <sz val="9"/>
        <color indexed="10"/>
        <rFont val="Geneva"/>
        <family val="0"/>
      </rPr>
      <t>"B"</t>
    </r>
  </si>
  <si>
    <t>5/11 Mother's Day
5/17 Armed Forces Day
5/26 Mem. Day</t>
  </si>
  <si>
    <t>6/14 Flag Day
6/15 Father's Day</t>
  </si>
  <si>
    <t>Pack Recharter Prep &amp; Submit First week of Dec.</t>
  </si>
  <si>
    <t>attending and contributing to these events takes less effort than creating our own event.</t>
  </si>
  <si>
    <r>
      <t>It's a Jungle of Fun</t>
    </r>
    <r>
      <rPr>
        <u val="single"/>
        <sz val="9"/>
        <rFont val="Geneva"/>
        <family val="0"/>
      </rPr>
      <t xml:space="preserve"> </t>
    </r>
    <r>
      <rPr>
        <u val="single"/>
        <sz val="9"/>
        <color indexed="10"/>
        <rFont val="Geneva"/>
        <family val="0"/>
      </rPr>
      <t>(Chngd!)</t>
    </r>
  </si>
  <si>
    <t>Pack Events not Activities Committee</t>
  </si>
  <si>
    <t>Critters, Cubs &amp; Campfires</t>
  </si>
  <si>
    <t>format of the archives is changed also.  This makes it easier to keep the calendar up-to-date and to</t>
  </si>
  <si>
    <r>
      <t xml:space="preserve">District Dinner </t>
    </r>
    <r>
      <rPr>
        <i/>
        <sz val="9"/>
        <color indexed="23"/>
        <rFont val="Geneva"/>
        <family val="0"/>
      </rPr>
      <t>11/14</t>
    </r>
  </si>
  <si>
    <t>9/5 JM Back to School night</t>
  </si>
  <si>
    <t>1C, 2E, 3P, 4G, 7S, 9K</t>
  </si>
  <si>
    <t>Recruiting at Jungle 4/29 6:30</t>
  </si>
  <si>
    <t>1P, 4K, 5S, 7C, 8G, 9E</t>
  </si>
  <si>
    <t>1K, 3P, 4G, 5E, 7S, 9C</t>
  </si>
  <si>
    <t>04/24 NLE
04/26 BLO</t>
  </si>
  <si>
    <t>05/17 NLE, CS
5/10 BLO</t>
  </si>
  <si>
    <t>1/1 New Year's
1/20 MLK</t>
  </si>
  <si>
    <t>Did you get my message?</t>
  </si>
  <si>
    <t>10/14 Columbus day</t>
  </si>
  <si>
    <t>10/12 NLE, CS
10/22 YP</t>
  </si>
  <si>
    <t>everything" to fill out paperwork, collect money, market the event to the Pack, get supplies…</t>
  </si>
  <si>
    <t>Scouting for Food</t>
  </si>
  <si>
    <t>boys and parents).  Booking less than a year in advance can mean that the schedule is already filled</t>
  </si>
  <si>
    <t>Complete notes on event should be put into chairpersons notes documents.</t>
  </si>
  <si>
    <t>12/20 Hanukkah, 12/25 Christmas</t>
  </si>
  <si>
    <t>The calendar should be populated with tentative information 3 years into the future.  This helps</t>
  </si>
  <si>
    <t>1/1 New Years
1/19 MLK</t>
  </si>
  <si>
    <t>3/17 St. Pat's</t>
  </si>
  <si>
    <t>the Pack, even if their family schedule precludes them from attending one or two events.  Also by</t>
  </si>
  <si>
    <t>LEADERS GRADUATING</t>
  </si>
  <si>
    <t xml:space="preserve">Ushering Bethel Musical
</t>
  </si>
  <si>
    <t>N/A</t>
  </si>
  <si>
    <t>Pinewood Derby 1/12/02 
6:30 - 8:30</t>
  </si>
  <si>
    <t>9/6 Labor Day
9/16 Rosh Hashanah
9/25 Yom Kippur</t>
  </si>
  <si>
    <t xml:space="preserve">
10/11 Columbus day</t>
  </si>
  <si>
    <r>
      <t>Creek Cleanup</t>
    </r>
    <r>
      <rPr>
        <sz val="9"/>
        <color indexed="10"/>
        <rFont val="Geneva"/>
        <family val="0"/>
      </rPr>
      <t xml:space="preserve"> "B"</t>
    </r>
  </si>
  <si>
    <t>1G, 2S, 3E, 4K, 8P, 9C</t>
  </si>
  <si>
    <t>1K, 2C, 3G, 4E, 7P, 8S</t>
  </si>
  <si>
    <t>District/
Council Events</t>
  </si>
  <si>
    <r>
      <t>District Pinewood Derby</t>
    </r>
    <r>
      <rPr>
        <i/>
        <sz val="9"/>
        <rFont val="Geneva"/>
        <family val="0"/>
      </rPr>
      <t xml:space="preserve">
?/??</t>
    </r>
  </si>
  <si>
    <t>P1, G5, C3, S4, E2</t>
  </si>
  <si>
    <t>be avoided.</t>
  </si>
  <si>
    <t>1E, 2G, 3S, 4C, 7K, 9P</t>
  </si>
  <si>
    <t>Time in a Capsule</t>
  </si>
  <si>
    <t>5P, 9G, 2C, 8E, 6S, 4K</t>
  </si>
  <si>
    <r>
      <t xml:space="preserve">Pinewood Derby </t>
    </r>
    <r>
      <rPr>
        <i/>
        <sz val="9"/>
        <color indexed="55"/>
        <rFont val="Geneva"/>
        <family val="0"/>
      </rPr>
      <t>1/17/04</t>
    </r>
  </si>
  <si>
    <r>
      <t xml:space="preserve">Coyote Creek Cycling
10/4 </t>
    </r>
    <r>
      <rPr>
        <b/>
        <sz val="9"/>
        <color indexed="10"/>
        <rFont val="Geneva"/>
        <family val="0"/>
      </rPr>
      <t>"B"</t>
    </r>
  </si>
  <si>
    <t>examine the history accurately.</t>
  </si>
  <si>
    <t>11/1 SLD</t>
  </si>
  <si>
    <r>
      <t xml:space="preserve">Goodwill Goodturn </t>
    </r>
    <r>
      <rPr>
        <i/>
        <sz val="9"/>
        <color indexed="23"/>
        <rFont val="Geneva"/>
        <family val="0"/>
      </rPr>
      <t>2/14</t>
    </r>
  </si>
  <si>
    <t>Stanford Scout Day 11/9 4:00 PM</t>
  </si>
  <si>
    <t>Why Does it Do That?</t>
  </si>
  <si>
    <t>1WII, 2T, 3WII, WI, 5WI, 6W, 7B, 8W, 9WI</t>
  </si>
  <si>
    <t>9P, 4G, 1C, 3E, 5S, 7K</t>
  </si>
  <si>
    <t>7P, 1G, 3C, 4E, 8S, 9K</t>
  </si>
  <si>
    <t>1P, 3G, 4C, 5E, 2S, 8K</t>
  </si>
  <si>
    <t>Opening 7&amp;8, Close 5&amp;6</t>
  </si>
  <si>
    <r>
      <t>Day Camp 2
July 28-Aug 1</t>
    </r>
    <r>
      <rPr>
        <b/>
        <i/>
        <sz val="9"/>
        <rFont val="Geneva"/>
        <family val="0"/>
      </rPr>
      <t xml:space="preserve">
</t>
    </r>
    <r>
      <rPr>
        <b/>
        <i/>
        <sz val="9"/>
        <color indexed="10"/>
        <rFont val="Geneva"/>
        <family val="0"/>
      </rPr>
      <t>No Slots Reserved</t>
    </r>
    <r>
      <rPr>
        <sz val="9"/>
        <rFont val="Geneva"/>
        <family val="0"/>
      </rPr>
      <t xml:space="preserve">
</t>
    </r>
  </si>
  <si>
    <r>
      <t>Day Camp 3
Aug 4-8</t>
    </r>
    <r>
      <rPr>
        <b/>
        <i/>
        <sz val="9"/>
        <rFont val="Geneva"/>
        <family val="0"/>
      </rPr>
      <t xml:space="preserve">
</t>
    </r>
    <r>
      <rPr>
        <b/>
        <i/>
        <sz val="9"/>
        <color indexed="10"/>
        <rFont val="Geneva"/>
        <family val="0"/>
      </rPr>
      <t>No Slots Reserved</t>
    </r>
    <r>
      <rPr>
        <sz val="9"/>
        <rFont val="Geneva"/>
        <family val="0"/>
      </rPr>
      <t xml:space="preserve">
</t>
    </r>
  </si>
  <si>
    <r>
      <t>Family Camp 1
June 28-29</t>
    </r>
    <r>
      <rPr>
        <sz val="9"/>
        <rFont val="Geneva"/>
        <family val="0"/>
      </rPr>
      <t xml:space="preserve">
</t>
    </r>
  </si>
  <si>
    <r>
      <t xml:space="preserve">Bay Area Ridge Hike </t>
    </r>
    <r>
      <rPr>
        <i/>
        <sz val="9"/>
        <color indexed="55"/>
        <rFont val="Geneva"/>
        <family val="0"/>
      </rPr>
      <t xml:space="preserve">04/?? ??:?? </t>
    </r>
    <r>
      <rPr>
        <i/>
        <sz val="9"/>
        <color indexed="10"/>
        <rFont val="Geneva"/>
        <family val="0"/>
      </rPr>
      <t>"B"</t>
    </r>
  </si>
  <si>
    <t>Scouting for Food 11/18</t>
  </si>
  <si>
    <t>Getting To Know You</t>
  </si>
  <si>
    <t xml:space="preserve">Webelos Camp
Aug 14-17
</t>
  </si>
  <si>
    <t>Summer Songfest</t>
  </si>
  <si>
    <t>Theme Unknown</t>
  </si>
  <si>
    <t>12/14 7PM Miller</t>
  </si>
  <si>
    <t>Turn On The Power</t>
  </si>
  <si>
    <t>Our Gifts And Talents</t>
  </si>
  <si>
    <t>Pinewood Derby 1/11/01 
6:30 - 8:30</t>
  </si>
  <si>
    <t>2/4 Scout Sunday, Bethel Church, 11:00</t>
  </si>
  <si>
    <t>4/5 JM Walkaround4/21-25 Spring Recess</t>
  </si>
  <si>
    <t>Square Dance 11/3</t>
  </si>
  <si>
    <t>Popcorn Sale</t>
  </si>
  <si>
    <r>
      <t>Family Camp 2
July 12-13</t>
    </r>
    <r>
      <rPr>
        <sz val="9"/>
        <rFont val="Geneva"/>
        <family val="0"/>
      </rPr>
      <t xml:space="preserve">
</t>
    </r>
  </si>
  <si>
    <t>future planners know what has been done in the past, what worked, what problems were encountered.</t>
  </si>
  <si>
    <t>Event Planned by Activities Committee</t>
  </si>
  <si>
    <t>THEME</t>
  </si>
  <si>
    <t>EVENT 1</t>
  </si>
  <si>
    <t>EVENT 2</t>
  </si>
  <si>
    <t>EVENT 3</t>
  </si>
  <si>
    <t>EVENT 4</t>
  </si>
  <si>
    <t>P8, C2&amp;5, E7, S6</t>
  </si>
  <si>
    <t>Family Camp 6/24-6/25</t>
  </si>
  <si>
    <r>
      <t xml:space="preserve">Beach Barbecue 8/26 5 PM - 8 </t>
    </r>
    <r>
      <rPr>
        <sz val="9"/>
        <color indexed="10"/>
        <rFont val="Geneva"/>
        <family val="0"/>
      </rPr>
      <t xml:space="preserve"> "B"</t>
    </r>
  </si>
  <si>
    <t>11/16 7PM Miller</t>
  </si>
  <si>
    <t>10/19 7PM Miller</t>
  </si>
  <si>
    <t>P5, C8, E7, S2</t>
  </si>
  <si>
    <t>1S, 2G, 3E, 4C, 5K, 6P</t>
  </si>
  <si>
    <t>1/1 New Years
1/17 MLK
1/21 Eid-ul-Adha</t>
  </si>
  <si>
    <t>DEN ASSIGNMENTS TOOL</t>
  </si>
  <si>
    <t>Date</t>
  </si>
  <si>
    <t>Theme</t>
  </si>
  <si>
    <t>Den Assignments</t>
  </si>
  <si>
    <t>Seperated</t>
  </si>
  <si>
    <t>Bridging at Pack Mtg</t>
  </si>
  <si>
    <t>10/11,10/15 NLE
10/11, 10/22 CS
10/28 YPT</t>
  </si>
  <si>
    <t>6/13 Shavuot
6/14 Flag Day
6/19 Fathers Day</t>
  </si>
  <si>
    <t xml:space="preserve">7/4 Indep. Day
</t>
  </si>
  <si>
    <t>9/5 Labor Day</t>
  </si>
  <si>
    <t>Campfire Tales and Traditions</t>
  </si>
  <si>
    <t>11/11 Vets Day
11/24 Thanksgiving</t>
  </si>
  <si>
    <t>12/25 Christmas
12/26 Hanukkah</t>
  </si>
  <si>
    <t>2/14 Valentines
2/17 Pres. Day
2/22 Baden-Powell Bday</t>
  </si>
  <si>
    <t>Pinewood Derby</t>
  </si>
  <si>
    <t>03/22 NLE
3/22 CS
03/04-05 OWL</t>
  </si>
  <si>
    <t>Den Overload Warning (Multiple assignments in 1 month)</t>
  </si>
  <si>
    <t>2P, 7G, 6C, 9E, 3S, 1K</t>
  </si>
  <si>
    <t>4P, 8G, 5C, 6E, 9S, 2K</t>
  </si>
  <si>
    <t>8P, 6G, 7C, 2E, 4S, 5K</t>
  </si>
  <si>
    <t>Ward(s), Ball, Sarathay</t>
  </si>
  <si>
    <r>
      <t xml:space="preserve">Uniform: 
</t>
    </r>
    <r>
      <rPr>
        <sz val="9"/>
        <rFont val="Geneva"/>
        <family val="0"/>
      </rPr>
      <t xml:space="preserve">Class "A" unless </t>
    </r>
    <r>
      <rPr>
        <sz val="9"/>
        <color indexed="10"/>
        <rFont val="Geneva"/>
        <family val="0"/>
      </rPr>
      <t>"B"</t>
    </r>
    <r>
      <rPr>
        <sz val="9"/>
        <rFont val="Geneva"/>
        <family val="0"/>
      </rPr>
      <t xml:space="preserve"> noted for messy events</t>
    </r>
  </si>
  <si>
    <t>Popcorn Kickoff</t>
  </si>
  <si>
    <r>
      <t>Creek Cleanup/</t>
    </r>
    <r>
      <rPr>
        <sz val="9"/>
        <rFont val="Geneva"/>
        <family val="0"/>
      </rPr>
      <t>Space Derby</t>
    </r>
    <r>
      <rPr>
        <i/>
        <sz val="9"/>
        <color indexed="10"/>
        <rFont val="Geneva"/>
        <family val="0"/>
      </rPr>
      <t xml:space="preserve"> </t>
    </r>
    <r>
      <rPr>
        <i/>
        <sz val="9"/>
        <color indexed="55"/>
        <rFont val="Geneva"/>
        <family val="0"/>
      </rPr>
      <t>5/24</t>
    </r>
    <r>
      <rPr>
        <i/>
        <sz val="9"/>
        <color indexed="10"/>
        <rFont val="Geneva"/>
        <family val="0"/>
      </rPr>
      <t xml:space="preserve"> </t>
    </r>
    <r>
      <rPr>
        <sz val="9"/>
        <color indexed="10"/>
        <rFont val="Geneva"/>
        <family val="0"/>
      </rPr>
      <t>"B"</t>
    </r>
  </si>
  <si>
    <t>5/9 Mothers Day
5/26 Shavuot
5/31 Memorial Day</t>
  </si>
  <si>
    <r>
      <t>Water Event</t>
    </r>
    <r>
      <rPr>
        <i/>
        <sz val="9"/>
        <color indexed="23"/>
        <rFont val="Geneva"/>
        <family val="0"/>
      </rPr>
      <t xml:space="preserve"> 6/6-7</t>
    </r>
    <r>
      <rPr>
        <i/>
        <sz val="9"/>
        <color indexed="10"/>
        <rFont val="Geneva"/>
        <family val="0"/>
      </rPr>
      <t xml:space="preserve"> </t>
    </r>
    <r>
      <rPr>
        <sz val="9"/>
        <color indexed="10"/>
        <rFont val="Geneva"/>
        <family val="0"/>
      </rPr>
      <t>"B"</t>
    </r>
  </si>
  <si>
    <r>
      <t>Committee Planning Mtg.</t>
    </r>
    <r>
      <rPr>
        <i/>
        <sz val="9"/>
        <rFont val="Geneva"/>
        <family val="0"/>
      </rPr>
      <t xml:space="preserve"> </t>
    </r>
    <r>
      <rPr>
        <sz val="9"/>
        <rFont val="Geneva"/>
        <family val="0"/>
      </rPr>
      <t>7/27 2:00-5:00</t>
    </r>
  </si>
  <si>
    <t>Day Camp 1
July 21-25
24 Slots Reserved</t>
  </si>
  <si>
    <t>Booking early for some events (Family Camp, Coyote Creek, Pow-Wow) can frequently give the</t>
  </si>
  <si>
    <t>P6, G4, C7, E?, S1</t>
  </si>
  <si>
    <r>
      <t xml:space="preserve">Pack Swim at Rancho Rinconada.  </t>
    </r>
    <r>
      <rPr>
        <b/>
        <sz val="9"/>
        <color indexed="10"/>
        <rFont val="Geneva"/>
        <family val="0"/>
      </rPr>
      <t>CANCELED</t>
    </r>
  </si>
  <si>
    <t>P2, G1, C6, E5, S8</t>
  </si>
  <si>
    <t>at least 1 year in advance to get a date, and even then can only accommodate 45 people (total of</t>
  </si>
  <si>
    <t>Pinewood Derby Weigh-In 1/6/02 
10 AM - 5 PM - Rosener's House</t>
  </si>
  <si>
    <t>If the format of the calendar is changed (a new row added, an existing row deleted) be sure that the</t>
  </si>
  <si>
    <t>Planning in advance saves tremendous time - for example, the Pampanito must usually be booked</t>
  </si>
  <si>
    <r>
      <t>WeST Fair
Webelos Only</t>
    </r>
    <r>
      <rPr>
        <i/>
        <sz val="9"/>
        <rFont val="Geneva"/>
        <family val="0"/>
      </rPr>
      <t xml:space="preserve">
?/??</t>
    </r>
  </si>
  <si>
    <t xml:space="preserve">2/9 Ash Wed
2/14 Val. Day
2/21 Pres. Day
</t>
  </si>
  <si>
    <t>3/17 St. Pats
3/20 Palm Sun.
3/25 Good Fri.
3/27 Easter</t>
  </si>
  <si>
    <t>4/24 Passover</t>
  </si>
  <si>
    <t>5/8 Mothers Day
5/30 Mem. Day</t>
  </si>
  <si>
    <t>It's A Scouting Celebration</t>
  </si>
  <si>
    <t>Invention Convention</t>
  </si>
  <si>
    <t>Waterways of the USA</t>
  </si>
  <si>
    <t>Cub Pet Pals</t>
  </si>
  <si>
    <t>Destination Parks</t>
  </si>
  <si>
    <t>Play Ball!</t>
  </si>
  <si>
    <t>to predict future leadership needs and to plan for a rotating schedule that keeps the boys interest,</t>
  </si>
  <si>
    <t>Pinewood Derby Weigh-In 1/7/01
10 AM - 4 PM - Rosener's House</t>
  </si>
  <si>
    <t>&lt;-</t>
  </si>
  <si>
    <t>This row is to be copied into the Den Assignment's row of the active calendar</t>
  </si>
  <si>
    <t>The calendar serves as a planning guide for the Pack, a way to communicate upcoming activities to</t>
  </si>
  <si>
    <t>our families and is also a history of what the Pack has done in the past, saving events, dates, times</t>
  </si>
  <si>
    <t>and event comments (such as attendance or costs) for easy reference.</t>
  </si>
  <si>
    <t>It's a Circus of Stars</t>
  </si>
  <si>
    <t>Cub Scout Collectors</t>
  </si>
  <si>
    <t>Holiday Food Fare</t>
  </si>
  <si>
    <t>Cub Scouts Spread the News</t>
  </si>
  <si>
    <r>
      <t>District Pinewood Derby</t>
    </r>
    <r>
      <rPr>
        <i/>
        <sz val="9"/>
        <rFont val="Geneva"/>
        <family val="0"/>
      </rPr>
      <t xml:space="preserve">
2/7</t>
    </r>
  </si>
  <si>
    <t>Month Factor -&gt;</t>
  </si>
  <si>
    <t>Building Bridges
10/26 WVCC</t>
  </si>
  <si>
    <t>POW-WOW 1/26 
8 AM - 4 PM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</si>
</sst>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 hh:mm"/>
    <numFmt numFmtId="166" formatCode="m/d/yy\ h:mm\ AM/PM"/>
    <numFmt numFmtId="167" formatCode="m/d\ h:mm\ AM/PM"/>
    <numFmt numFmtId="168" formatCode="mmm\-yyyy"/>
    <numFmt numFmtId="169" formatCode="[Red]&quot;OVER&quot;;&quot;OFF&quot;;"/>
  </numFmts>
  <fonts count="25">
    <font>
      <sz val="9"/>
      <name val="Geneva"/>
      <family val="0"/>
    </font>
    <font>
      <b/>
      <sz val="9"/>
      <name val="Geneva"/>
      <family val="0"/>
    </font>
    <font>
      <i/>
      <sz val="9"/>
      <name val="Geneva"/>
      <family val="0"/>
    </font>
    <font>
      <b/>
      <i/>
      <sz val="9"/>
      <name val="Geneva"/>
      <family val="0"/>
    </font>
    <font>
      <sz val="7"/>
      <name val="Geneva"/>
      <family val="0"/>
    </font>
    <font>
      <u val="single"/>
      <sz val="9"/>
      <name val="Geneva"/>
      <family val="0"/>
    </font>
    <font>
      <b/>
      <sz val="9"/>
      <color indexed="10"/>
      <name val="Geneva"/>
      <family val="0"/>
    </font>
    <font>
      <i/>
      <sz val="9"/>
      <color indexed="10"/>
      <name val="Geneva"/>
      <family val="0"/>
    </font>
    <font>
      <sz val="9"/>
      <color indexed="10"/>
      <name val="Geneva"/>
      <family val="0"/>
    </font>
    <font>
      <b/>
      <sz val="9"/>
      <color indexed="8"/>
      <name val="Geneva"/>
      <family val="0"/>
    </font>
    <font>
      <sz val="9"/>
      <color indexed="8"/>
      <name val="Geneva"/>
      <family val="0"/>
    </font>
    <font>
      <i/>
      <sz val="9"/>
      <color indexed="55"/>
      <name val="Geneva"/>
      <family val="0"/>
    </font>
    <font>
      <sz val="9"/>
      <color indexed="55"/>
      <name val="Geneva"/>
      <family val="0"/>
    </font>
    <font>
      <b/>
      <sz val="12"/>
      <name val="Geneva"/>
      <family val="0"/>
    </font>
    <font>
      <i/>
      <sz val="9"/>
      <color indexed="23"/>
      <name val="Geneva"/>
      <family val="0"/>
    </font>
    <font>
      <u val="single"/>
      <sz val="9"/>
      <color indexed="10"/>
      <name val="Geneva"/>
      <family val="0"/>
    </font>
    <font>
      <b/>
      <i/>
      <sz val="9"/>
      <color indexed="10"/>
      <name val="Geneva"/>
      <family val="0"/>
    </font>
    <font>
      <b/>
      <sz val="14"/>
      <name val="Geneva"/>
      <family val="0"/>
    </font>
    <font>
      <strike/>
      <sz val="9"/>
      <name val="Geneva"/>
      <family val="0"/>
    </font>
    <font>
      <b/>
      <strike/>
      <sz val="9"/>
      <name val="Geneva"/>
      <family val="0"/>
    </font>
    <font>
      <b/>
      <sz val="9"/>
      <color indexed="12"/>
      <name val="Geneva"/>
      <family val="0"/>
    </font>
    <font>
      <sz val="7"/>
      <color indexed="10"/>
      <name val="Geneva"/>
      <family val="0"/>
    </font>
    <font>
      <u val="single"/>
      <sz val="9"/>
      <color indexed="12"/>
      <name val="Geneva"/>
      <family val="0"/>
    </font>
    <font>
      <u val="single"/>
      <sz val="9"/>
      <color indexed="36"/>
      <name val="Geneva"/>
      <family val="0"/>
    </font>
    <font>
      <b/>
      <sz val="8"/>
      <name val="Geneva"/>
      <family val="2"/>
    </font>
  </fonts>
  <fills count="8">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s>
  <borders count="33">
    <border>
      <left/>
      <right/>
      <top/>
      <bottom/>
      <diagonal/>
    </border>
    <border>
      <left style="thin"/>
      <right style="thin"/>
      <top style="thin"/>
      <bottom style="thin"/>
    </border>
    <border>
      <left style="thin"/>
      <right style="thin"/>
      <top style="thin"/>
      <bottom style="medium"/>
    </border>
    <border>
      <left style="thin">
        <color indexed="53"/>
      </left>
      <right style="thin">
        <color indexed="5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thin">
        <color indexed="53"/>
      </left>
      <right>
        <color indexed="63"/>
      </right>
      <top>
        <color indexed="63"/>
      </top>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thin"/>
      <right>
        <color indexed="63"/>
      </right>
      <top style="thin"/>
      <bottom style="medium"/>
    </border>
    <border>
      <left style="thin"/>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1" xfId="0" applyBorder="1" applyAlignment="1">
      <alignment wrapText="1"/>
    </xf>
    <xf numFmtId="17" fontId="0" fillId="0" borderId="2" xfId="0" applyNumberFormat="1" applyBorder="1" applyAlignment="1">
      <alignment horizontal="center" wrapText="1"/>
    </xf>
    <xf numFmtId="0" fontId="1" fillId="2" borderId="1" xfId="0" applyFont="1" applyFill="1" applyBorder="1" applyAlignment="1">
      <alignment horizontal="right" wrapText="1"/>
    </xf>
    <xf numFmtId="167" fontId="0" fillId="2" borderId="1" xfId="0" applyNumberFormat="1" applyFont="1" applyFill="1" applyBorder="1" applyAlignment="1">
      <alignment/>
    </xf>
    <xf numFmtId="0" fontId="1" fillId="2" borderId="1" xfId="0" applyFont="1" applyFill="1" applyBorder="1" applyAlignment="1">
      <alignment/>
    </xf>
    <xf numFmtId="0" fontId="1" fillId="2" borderId="0" xfId="0" applyFont="1" applyFill="1" applyAlignment="1">
      <alignment/>
    </xf>
    <xf numFmtId="0" fontId="0" fillId="2" borderId="1" xfId="0" applyFill="1" applyBorder="1" applyAlignment="1">
      <alignment horizontal="center" wrapText="1"/>
    </xf>
    <xf numFmtId="167" fontId="0" fillId="3" borderId="1" xfId="0" applyNumberFormat="1" applyFont="1" applyFill="1" applyBorder="1" applyAlignment="1">
      <alignment horizontal="center"/>
    </xf>
    <xf numFmtId="17" fontId="0" fillId="3" borderId="1" xfId="0" applyNumberFormat="1" applyFill="1" applyBorder="1" applyAlignment="1">
      <alignment horizontal="center" wrapText="1"/>
    </xf>
    <xf numFmtId="167" fontId="2" fillId="2" borderId="1" xfId="0" applyNumberFormat="1" applyFont="1" applyFill="1" applyBorder="1" applyAlignment="1">
      <alignment horizontal="center"/>
    </xf>
    <xf numFmtId="167" fontId="2" fillId="2" borderId="1" xfId="0" applyNumberFormat="1" applyFont="1" applyFill="1" applyBorder="1" applyAlignment="1">
      <alignment horizontal="center" wrapText="1"/>
    </xf>
    <xf numFmtId="0" fontId="0" fillId="2" borderId="1" xfId="0" applyFill="1" applyBorder="1" applyAlignment="1">
      <alignment/>
    </xf>
    <xf numFmtId="0" fontId="1" fillId="0" borderId="3" xfId="0" applyFont="1" applyBorder="1" applyAlignment="1">
      <alignment horizontal="right" wrapText="1"/>
    </xf>
    <xf numFmtId="0" fontId="0" fillId="0" borderId="3" xfId="0" applyBorder="1" applyAlignment="1">
      <alignment wrapText="1"/>
    </xf>
    <xf numFmtId="0" fontId="0" fillId="0" borderId="0" xfId="0" applyBorder="1" applyAlignment="1">
      <alignment/>
    </xf>
    <xf numFmtId="0" fontId="6" fillId="2" borderId="1" xfId="0" applyFont="1" applyFill="1" applyBorder="1" applyAlignment="1">
      <alignment horizontal="center" wrapText="1"/>
    </xf>
    <xf numFmtId="17" fontId="0" fillId="0" borderId="0" xfId="0" applyNumberFormat="1" applyBorder="1" applyAlignment="1">
      <alignment/>
    </xf>
    <xf numFmtId="0" fontId="0" fillId="0" borderId="0" xfId="0" applyFill="1" applyBorder="1" applyAlignment="1">
      <alignment/>
    </xf>
    <xf numFmtId="169" fontId="0" fillId="3" borderId="1" xfId="0" applyNumberFormat="1"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 fillId="0" borderId="0" xfId="0" applyFont="1" applyBorder="1" applyAlignment="1">
      <alignment horizontal="center"/>
    </xf>
    <xf numFmtId="0" fontId="0" fillId="0" borderId="8" xfId="0" applyBorder="1" applyAlignment="1">
      <alignment/>
    </xf>
    <xf numFmtId="0" fontId="0" fillId="3" borderId="9" xfId="0"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7" fillId="0" borderId="0" xfId="0" applyFont="1" applyBorder="1" applyAlignment="1">
      <alignment horizontal="center"/>
    </xf>
    <xf numFmtId="0" fontId="18" fillId="4" borderId="9" xfId="0" applyFont="1" applyFill="1" applyBorder="1" applyAlignment="1">
      <alignment/>
    </xf>
    <xf numFmtId="169" fontId="18" fillId="4" borderId="1" xfId="0" applyNumberFormat="1" applyFont="1" applyFill="1" applyBorder="1" applyAlignment="1">
      <alignment/>
    </xf>
    <xf numFmtId="1" fontId="1" fillId="5" borderId="1" xfId="0" applyNumberFormat="1" applyFont="1" applyFill="1" applyBorder="1" applyAlignment="1">
      <alignment horizontal="center"/>
    </xf>
    <xf numFmtId="17" fontId="0" fillId="0" borderId="9" xfId="0" applyNumberFormat="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17" fontId="0" fillId="0" borderId="0" xfId="0" applyNumberFormat="1" applyBorder="1" applyAlignment="1">
      <alignment horizontal="center" wrapText="1"/>
    </xf>
    <xf numFmtId="0" fontId="1" fillId="0" borderId="0" xfId="0" applyFont="1" applyBorder="1" applyAlignment="1" applyProtection="1">
      <alignment/>
      <protection locked="0"/>
    </xf>
    <xf numFmtId="0" fontId="1" fillId="0" borderId="7" xfId="0" applyFont="1" applyBorder="1" applyAlignment="1">
      <alignment horizontal="right"/>
    </xf>
    <xf numFmtId="0" fontId="0" fillId="0" borderId="0" xfId="0" applyFont="1" applyBorder="1" applyAlignment="1">
      <alignment/>
    </xf>
    <xf numFmtId="0" fontId="0" fillId="0" borderId="7" xfId="0" applyBorder="1" applyAlignment="1" applyProtection="1">
      <alignment/>
      <protection hidden="1"/>
    </xf>
    <xf numFmtId="0" fontId="0" fillId="0" borderId="0" xfId="0" applyBorder="1" applyAlignment="1" applyProtection="1">
      <alignment/>
      <protection hidden="1"/>
    </xf>
    <xf numFmtId="167" fontId="2" fillId="2" borderId="1" xfId="0" applyNumberFormat="1" applyFont="1" applyFill="1" applyBorder="1" applyAlignment="1">
      <alignment/>
    </xf>
    <xf numFmtId="167" fontId="2" fillId="2" borderId="1" xfId="0" applyNumberFormat="1" applyFont="1" applyFill="1" applyBorder="1" applyAlignment="1">
      <alignment wrapText="1"/>
    </xf>
    <xf numFmtId="17" fontId="0" fillId="0" borderId="1" xfId="0" applyNumberFormat="1" applyFont="1" applyBorder="1" applyAlignment="1" applyProtection="1">
      <alignment/>
      <protection locked="0"/>
    </xf>
    <xf numFmtId="0" fontId="0" fillId="0" borderId="1" xfId="0" applyFont="1" applyBorder="1" applyAlignment="1" applyProtection="1">
      <alignment/>
      <protection locked="0"/>
    </xf>
    <xf numFmtId="0" fontId="0" fillId="5" borderId="1" xfId="0" applyFont="1" applyFill="1" applyBorder="1" applyAlignment="1" applyProtection="1">
      <alignment/>
      <protection locked="0"/>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 borderId="19" xfId="0" applyFill="1" applyBorder="1" applyAlignment="1">
      <alignment/>
    </xf>
    <xf numFmtId="169" fontId="0" fillId="3" borderId="20" xfId="0" applyNumberFormat="1" applyFill="1" applyBorder="1" applyAlignment="1">
      <alignment/>
    </xf>
    <xf numFmtId="1" fontId="19" fillId="5" borderId="21" xfId="0" applyNumberFormat="1" applyFont="1" applyFill="1" applyBorder="1" applyAlignment="1">
      <alignment horizontal="center"/>
    </xf>
    <xf numFmtId="0" fontId="0" fillId="0" borderId="7" xfId="0" applyBorder="1" applyAlignment="1" applyProtection="1">
      <alignment/>
      <protection locked="0"/>
    </xf>
    <xf numFmtId="0" fontId="0" fillId="0" borderId="0" xfId="0" applyFont="1" applyBorder="1" applyAlignment="1" applyProtection="1">
      <alignment/>
      <protection locked="0"/>
    </xf>
    <xf numFmtId="0" fontId="18" fillId="2" borderId="21" xfId="0" applyFont="1" applyFill="1" applyBorder="1" applyAlignment="1">
      <alignment/>
    </xf>
    <xf numFmtId="0" fontId="20" fillId="0" borderId="0" xfId="0" applyFont="1" applyBorder="1" applyAlignment="1">
      <alignment horizontal="center"/>
    </xf>
    <xf numFmtId="0" fontId="0" fillId="0" borderId="0" xfId="0" applyFont="1" applyBorder="1" applyAlignment="1" applyProtection="1">
      <alignment wrapText="1"/>
      <protection locked="0"/>
    </xf>
    <xf numFmtId="0" fontId="1" fillId="2" borderId="22" xfId="0" applyFont="1" applyFill="1" applyBorder="1" applyAlignment="1">
      <alignment/>
    </xf>
    <xf numFmtId="167" fontId="0" fillId="2" borderId="22" xfId="0" applyNumberFormat="1" applyFont="1" applyFill="1" applyBorder="1" applyAlignment="1">
      <alignment/>
    </xf>
    <xf numFmtId="0" fontId="0" fillId="0" borderId="23" xfId="0" applyBorder="1" applyAlignment="1">
      <alignment wrapText="1"/>
    </xf>
    <xf numFmtId="0" fontId="1" fillId="2" borderId="20" xfId="0" applyFont="1" applyFill="1" applyBorder="1" applyAlignment="1">
      <alignment horizontal="center" vertical="top" wrapText="1"/>
    </xf>
    <xf numFmtId="0" fontId="1" fillId="0" borderId="20" xfId="0" applyFont="1" applyBorder="1" applyAlignment="1">
      <alignment horizontal="center" vertical="top" wrapText="1"/>
    </xf>
    <xf numFmtId="0" fontId="1" fillId="6" borderId="20" xfId="0" applyFont="1" applyFill="1" applyBorder="1" applyAlignment="1">
      <alignment horizontal="center" vertical="top" wrapText="1"/>
    </xf>
    <xf numFmtId="0" fontId="0" fillId="6" borderId="20" xfId="0" applyFill="1" applyBorder="1" applyAlignment="1">
      <alignment horizontal="center" vertical="top" wrapText="1"/>
    </xf>
    <xf numFmtId="0" fontId="6" fillId="0" borderId="20" xfId="0" applyFont="1" applyFill="1" applyBorder="1" applyAlignment="1">
      <alignment horizontal="center" vertical="top" wrapText="1"/>
    </xf>
    <xf numFmtId="0" fontId="0" fillId="3" borderId="1" xfId="0" applyFill="1" applyBorder="1" applyAlignment="1">
      <alignment horizontal="center" vertical="top" wrapText="1"/>
    </xf>
    <xf numFmtId="0" fontId="2" fillId="6" borderId="1" xfId="0" applyFont="1" applyFill="1" applyBorder="1" applyAlignment="1">
      <alignment horizontal="center" vertical="top" wrapText="1"/>
    </xf>
    <xf numFmtId="0" fontId="0" fillId="3" borderId="20" xfId="0" applyFill="1" applyBorder="1" applyAlignment="1">
      <alignment horizontal="center" vertical="top" wrapText="1"/>
    </xf>
    <xf numFmtId="0" fontId="0" fillId="0" borderId="20" xfId="0" applyBorder="1" applyAlignment="1">
      <alignment horizontal="center" vertical="top" wrapText="1"/>
    </xf>
    <xf numFmtId="0" fontId="0" fillId="6" borderId="1" xfId="0" applyFill="1" applyBorder="1" applyAlignment="1">
      <alignment horizontal="center" vertical="top" wrapText="1"/>
    </xf>
    <xf numFmtId="0" fontId="0" fillId="2" borderId="20" xfId="0" applyFont="1" applyFill="1" applyBorder="1" applyAlignment="1">
      <alignment horizontal="center" vertical="top" wrapText="1"/>
    </xf>
    <xf numFmtId="0" fontId="0" fillId="2" borderId="20" xfId="0"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0" borderId="22" xfId="0" applyBorder="1" applyAlignment="1">
      <alignment horizontal="center" vertical="top" wrapText="1"/>
    </xf>
    <xf numFmtId="0" fontId="2" fillId="2" borderId="20" xfId="0" applyFont="1" applyFill="1" applyBorder="1" applyAlignment="1">
      <alignment horizontal="center" vertical="top" wrapText="1"/>
    </xf>
    <xf numFmtId="0" fontId="0" fillId="2" borderId="1" xfId="0" applyFont="1" applyFill="1" applyBorder="1" applyAlignment="1">
      <alignment horizontal="center" vertical="top" wrapText="1"/>
    </xf>
    <xf numFmtId="0" fontId="4" fillId="0" borderId="1" xfId="0" applyFont="1" applyBorder="1" applyAlignment="1">
      <alignment horizontal="center" vertical="top" wrapText="1"/>
    </xf>
    <xf numFmtId="0" fontId="21" fillId="0" borderId="1" xfId="0" applyFont="1" applyBorder="1" applyAlignment="1">
      <alignment horizontal="center" vertical="top" wrapText="1"/>
    </xf>
    <xf numFmtId="0" fontId="4" fillId="0" borderId="22"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6" borderId="25" xfId="0" applyFont="1" applyFill="1" applyBorder="1" applyAlignment="1">
      <alignment horizontal="center" vertical="top" wrapText="1"/>
    </xf>
    <xf numFmtId="0" fontId="1" fillId="3" borderId="25"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0" borderId="26" xfId="0" applyFont="1" applyBorder="1" applyAlignment="1">
      <alignment horizontal="center" vertical="top" wrapText="1"/>
    </xf>
    <xf numFmtId="0" fontId="0" fillId="0" borderId="0" xfId="0" applyBorder="1" applyAlignment="1">
      <alignment horizontal="center" vertical="top" wrapText="1"/>
    </xf>
    <xf numFmtId="0" fontId="1" fillId="0" borderId="16" xfId="0" applyFont="1" applyFill="1" applyBorder="1" applyAlignment="1">
      <alignment horizontal="center" vertical="top" wrapText="1"/>
    </xf>
    <xf numFmtId="0" fontId="0" fillId="0" borderId="16" xfId="0" applyFill="1" applyBorder="1" applyAlignment="1">
      <alignment horizontal="center" vertical="top" wrapText="1"/>
    </xf>
    <xf numFmtId="168" fontId="1" fillId="0" borderId="1" xfId="0" applyNumberFormat="1" applyFont="1" applyBorder="1" applyAlignment="1">
      <alignment horizontal="center" vertical="top" wrapText="1"/>
    </xf>
    <xf numFmtId="14" fontId="1" fillId="0" borderId="20" xfId="0" applyNumberFormat="1" applyFont="1" applyBorder="1" applyAlignment="1">
      <alignment horizontal="center" vertical="top" wrapText="1"/>
    </xf>
    <xf numFmtId="167" fontId="0" fillId="0" borderId="20" xfId="0" applyNumberFormat="1" applyFont="1" applyFill="1" applyBorder="1" applyAlignment="1">
      <alignment horizontal="center" vertical="top" wrapText="1"/>
    </xf>
    <xf numFmtId="14" fontId="1" fillId="0" borderId="0" xfId="0" applyNumberFormat="1" applyFont="1" applyAlignment="1">
      <alignment horizontal="center" vertical="top" wrapText="1"/>
    </xf>
    <xf numFmtId="167" fontId="0" fillId="3" borderId="1" xfId="0" applyNumberFormat="1" applyFont="1" applyFill="1" applyBorder="1" applyAlignment="1">
      <alignment horizontal="center" vertical="top" wrapText="1"/>
    </xf>
    <xf numFmtId="0" fontId="1" fillId="3" borderId="22" xfId="0" applyFont="1" applyFill="1" applyBorder="1" applyAlignment="1">
      <alignment horizontal="center" vertical="top" wrapText="1"/>
    </xf>
    <xf numFmtId="0" fontId="1" fillId="3" borderId="0" xfId="0" applyFont="1" applyFill="1" applyAlignment="1">
      <alignment horizontal="center" vertical="top" wrapText="1"/>
    </xf>
    <xf numFmtId="17" fontId="0" fillId="3" borderId="1" xfId="0" applyNumberFormat="1" applyFill="1" applyBorder="1" applyAlignment="1">
      <alignment horizontal="center" vertical="top" wrapText="1"/>
    </xf>
    <xf numFmtId="0" fontId="0" fillId="3" borderId="0" xfId="0" applyFill="1" applyAlignment="1">
      <alignment horizontal="center" vertical="top" wrapText="1"/>
    </xf>
    <xf numFmtId="0" fontId="1" fillId="0" borderId="2" xfId="0" applyFont="1" applyBorder="1" applyAlignment="1">
      <alignment horizontal="center" vertical="top" wrapText="1"/>
    </xf>
    <xf numFmtId="17" fontId="0" fillId="0" borderId="2" xfId="0" applyNumberFormat="1" applyBorder="1" applyAlignment="1">
      <alignment horizontal="center" vertical="top" wrapText="1"/>
    </xf>
    <xf numFmtId="17" fontId="0" fillId="0" borderId="2" xfId="0" applyNumberFormat="1" applyFont="1" applyBorder="1" applyAlignment="1">
      <alignment horizontal="center" vertical="top" wrapText="1"/>
    </xf>
    <xf numFmtId="0" fontId="0" fillId="0" borderId="2" xfId="0" applyBorder="1" applyAlignment="1">
      <alignment horizontal="center" vertical="top" wrapText="1"/>
    </xf>
    <xf numFmtId="0" fontId="0" fillId="0" borderId="27" xfId="0" applyBorder="1" applyAlignment="1">
      <alignment horizontal="center" vertical="top" wrapText="1"/>
    </xf>
    <xf numFmtId="0" fontId="0" fillId="0" borderId="11" xfId="0" applyBorder="1" applyAlignment="1">
      <alignment horizontal="center" vertical="top" wrapText="1"/>
    </xf>
    <xf numFmtId="0" fontId="1" fillId="2" borderId="1" xfId="0" applyFont="1" applyFill="1" applyBorder="1" applyAlignment="1">
      <alignment horizontal="righ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2" borderId="1" xfId="0" applyFill="1" applyBorder="1" applyAlignment="1">
      <alignment vertical="top"/>
    </xf>
    <xf numFmtId="167" fontId="0" fillId="2" borderId="1" xfId="0" applyNumberFormat="1" applyFont="1" applyFill="1" applyBorder="1" applyAlignment="1">
      <alignment vertical="top"/>
    </xf>
    <xf numFmtId="167" fontId="2" fillId="2" borderId="1" xfId="0" applyNumberFormat="1" applyFont="1" applyFill="1" applyBorder="1" applyAlignment="1">
      <alignment horizontal="center" vertical="top"/>
    </xf>
    <xf numFmtId="167" fontId="2" fillId="2" borderId="1" xfId="0" applyNumberFormat="1" applyFont="1" applyFill="1" applyBorder="1" applyAlignment="1">
      <alignment horizontal="center" vertical="top" wrapText="1"/>
    </xf>
    <xf numFmtId="167" fontId="0"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0" fillId="2" borderId="0" xfId="0" applyFill="1" applyAlignment="1">
      <alignment vertical="top"/>
    </xf>
    <xf numFmtId="0" fontId="1" fillId="0" borderId="1" xfId="0" applyFont="1" applyBorder="1" applyAlignment="1">
      <alignment horizontal="right" vertical="top" wrapText="1"/>
    </xf>
    <xf numFmtId="0" fontId="0" fillId="0" borderId="1" xfId="0" applyBorder="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wrapText="1"/>
    </xf>
    <xf numFmtId="0" fontId="1" fillId="0" borderId="25" xfId="0" applyFont="1" applyBorder="1" applyAlignment="1">
      <alignment vertical="top" wrapText="1"/>
    </xf>
    <xf numFmtId="0" fontId="1" fillId="7" borderId="25" xfId="0" applyFont="1" applyFill="1" applyBorder="1" applyAlignment="1">
      <alignment horizontal="center" vertical="top" wrapText="1"/>
    </xf>
    <xf numFmtId="0" fontId="1" fillId="0" borderId="16" xfId="0" applyFont="1" applyFill="1" applyBorder="1" applyAlignment="1">
      <alignment vertical="top" wrapText="1"/>
    </xf>
    <xf numFmtId="168" fontId="1" fillId="0" borderId="1" xfId="0" applyNumberFormat="1" applyFont="1" applyBorder="1" applyAlignment="1">
      <alignment horizontal="center" vertical="top"/>
    </xf>
    <xf numFmtId="14" fontId="1" fillId="0" borderId="1" xfId="0" applyNumberFormat="1" applyFont="1" applyBorder="1" applyAlignment="1">
      <alignment horizontal="right" vertical="top" wrapText="1"/>
    </xf>
    <xf numFmtId="14" fontId="0" fillId="0" borderId="1" xfId="0" applyNumberFormat="1" applyFont="1" applyBorder="1" applyAlignment="1">
      <alignment horizontal="center" vertical="top" wrapText="1"/>
    </xf>
    <xf numFmtId="167" fontId="0" fillId="0" borderId="1" xfId="0" applyNumberFormat="1" applyFont="1" applyBorder="1" applyAlignment="1">
      <alignment vertical="top"/>
    </xf>
    <xf numFmtId="14" fontId="0" fillId="0" borderId="1" xfId="0" applyNumberFormat="1" applyFont="1" applyBorder="1" applyAlignment="1">
      <alignment vertical="top"/>
    </xf>
    <xf numFmtId="14" fontId="0" fillId="0" borderId="1" xfId="0" applyNumberFormat="1" applyFont="1" applyBorder="1" applyAlignment="1">
      <alignment horizontal="center" vertical="top"/>
    </xf>
    <xf numFmtId="14" fontId="0" fillId="0" borderId="20" xfId="0" applyNumberFormat="1" applyFont="1" applyBorder="1" applyAlignment="1">
      <alignment horizontal="center" vertical="top"/>
    </xf>
    <xf numFmtId="167" fontId="0" fillId="0" borderId="20" xfId="0" applyNumberFormat="1" applyFont="1" applyFill="1" applyBorder="1" applyAlignment="1">
      <alignment horizontal="center" vertical="top"/>
    </xf>
    <xf numFmtId="0" fontId="1" fillId="3" borderId="1" xfId="0" applyFont="1" applyFill="1" applyBorder="1" applyAlignment="1">
      <alignment horizontal="right" vertical="top" wrapText="1"/>
    </xf>
    <xf numFmtId="17" fontId="0" fillId="3" borderId="1" xfId="0" applyNumberFormat="1" applyFont="1" applyFill="1" applyBorder="1" applyAlignment="1">
      <alignment vertical="top"/>
    </xf>
    <xf numFmtId="0" fontId="0" fillId="3" borderId="0" xfId="0" applyFill="1" applyAlignment="1">
      <alignment vertical="top"/>
    </xf>
    <xf numFmtId="14" fontId="0" fillId="3" borderId="1" xfId="0" applyNumberFormat="1" applyFont="1" applyFill="1" applyBorder="1" applyAlignment="1">
      <alignment vertical="top"/>
    </xf>
    <xf numFmtId="17" fontId="0" fillId="3" borderId="1" xfId="0" applyNumberFormat="1" applyFont="1" applyFill="1" applyBorder="1" applyAlignment="1">
      <alignment vertical="top" wrapText="1"/>
    </xf>
    <xf numFmtId="167" fontId="0" fillId="3" borderId="1" xfId="0" applyNumberFormat="1" applyFont="1" applyFill="1" applyBorder="1" applyAlignment="1">
      <alignment horizontal="center" vertical="top"/>
    </xf>
    <xf numFmtId="167" fontId="0" fillId="3" borderId="1" xfId="0" applyNumberFormat="1" applyFont="1" applyFill="1" applyBorder="1" applyAlignment="1">
      <alignment vertical="top"/>
    </xf>
    <xf numFmtId="17" fontId="0" fillId="0" borderId="1" xfId="0" applyNumberFormat="1" applyBorder="1" applyAlignment="1">
      <alignment horizontal="center" vertical="top" wrapText="1"/>
    </xf>
    <xf numFmtId="17" fontId="0" fillId="0" borderId="28" xfId="0" applyNumberFormat="1" applyBorder="1" applyAlignment="1">
      <alignment horizontal="center" vertical="top" wrapText="1"/>
    </xf>
    <xf numFmtId="0" fontId="0" fillId="0" borderId="28" xfId="0" applyBorder="1" applyAlignment="1">
      <alignment horizontal="center" vertical="top" wrapText="1"/>
    </xf>
    <xf numFmtId="0" fontId="1" fillId="0" borderId="20" xfId="0" applyFont="1" applyBorder="1" applyAlignment="1">
      <alignment horizontal="right" vertical="top" wrapText="1"/>
    </xf>
    <xf numFmtId="0" fontId="0"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7" borderId="1" xfId="0" applyFill="1" applyBorder="1" applyAlignment="1">
      <alignment horizontal="center" vertical="top" wrapText="1"/>
    </xf>
    <xf numFmtId="0" fontId="1" fillId="7" borderId="1" xfId="0" applyFont="1" applyFill="1" applyBorder="1" applyAlignment="1">
      <alignment horizontal="center" vertical="top" wrapText="1"/>
    </xf>
    <xf numFmtId="0" fontId="1" fillId="6" borderId="29"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1" fillId="3" borderId="20" xfId="0" applyFont="1" applyFill="1" applyBorder="1" applyAlignment="1">
      <alignment horizontal="center" vertical="top" wrapText="1"/>
    </xf>
    <xf numFmtId="0" fontId="17" fillId="0" borderId="0" xfId="0" applyFont="1" applyAlignment="1">
      <alignment vertical="center"/>
    </xf>
    <xf numFmtId="0" fontId="0" fillId="5" borderId="0" xfId="0" applyFill="1" applyBorder="1" applyAlignment="1">
      <alignment horizontal="center"/>
    </xf>
    <xf numFmtId="0" fontId="0" fillId="5" borderId="8" xfId="0" applyFill="1" applyBorder="1" applyAlignment="1">
      <alignment horizontal="center"/>
    </xf>
    <xf numFmtId="0" fontId="6" fillId="3" borderId="30" xfId="0" applyFont="1" applyFill="1" applyBorder="1" applyAlignment="1">
      <alignment horizontal="center"/>
    </xf>
    <xf numFmtId="0" fontId="6" fillId="3" borderId="31" xfId="0" applyFont="1" applyFill="1" applyBorder="1" applyAlignment="1">
      <alignment horizontal="center"/>
    </xf>
    <xf numFmtId="0" fontId="6" fillId="3" borderId="3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CH16"/>
  <sheetViews>
    <sheetView tabSelected="1" workbookViewId="0" topLeftCell="A1">
      <pane xSplit="1" ySplit="3" topLeftCell="E4" activePane="bottomRight" state="frozen"/>
      <selection pane="topLeft" activeCell="A1" sqref="A1"/>
      <selection pane="topRight" activeCell="B1" sqref="B1"/>
      <selection pane="bottomLeft" activeCell="A4" sqref="A4"/>
      <selection pane="bottomRight" activeCell="J15" sqref="J15"/>
    </sheetView>
  </sheetViews>
  <sheetFormatPr defaultColWidth="9.00390625" defaultRowHeight="12"/>
  <cols>
    <col min="1" max="1" width="15.00390625" style="0" customWidth="1"/>
    <col min="2" max="2" width="13.375" style="0" customWidth="1"/>
    <col min="3" max="3" width="12.875" style="0" customWidth="1"/>
    <col min="4" max="4" width="13.75390625" style="0" bestFit="1" customWidth="1"/>
    <col min="5" max="6" width="12.875" style="0" customWidth="1"/>
    <col min="7" max="7" width="14.25390625" style="0" customWidth="1"/>
    <col min="8" max="8" width="14.75390625" style="0" customWidth="1"/>
    <col min="9" max="56" width="12.875" style="0" customWidth="1"/>
    <col min="57" max="57" width="13.00390625" style="0" bestFit="1" customWidth="1"/>
    <col min="58" max="16384" width="11.375" style="0" customWidth="1"/>
  </cols>
  <sheetData>
    <row r="1" spans="1:11" s="96" customFormat="1" ht="127.5" thickBot="1" thickTop="1">
      <c r="A1" s="90" t="s">
        <v>54</v>
      </c>
      <c r="B1" s="91" t="s">
        <v>61</v>
      </c>
      <c r="C1" s="91" t="s">
        <v>191</v>
      </c>
      <c r="D1" s="91" t="s">
        <v>397</v>
      </c>
      <c r="E1" s="91" t="s">
        <v>80</v>
      </c>
      <c r="F1" s="91" t="s">
        <v>150</v>
      </c>
      <c r="G1" s="92" t="s">
        <v>362</v>
      </c>
      <c r="H1" s="93" t="s">
        <v>291</v>
      </c>
      <c r="I1" s="94" t="s">
        <v>324</v>
      </c>
      <c r="J1" s="91" t="s">
        <v>229</v>
      </c>
      <c r="K1" s="95" t="s">
        <v>55</v>
      </c>
    </row>
    <row r="2" spans="1:8" s="98" customFormat="1" ht="9" customHeight="1" thickTop="1">
      <c r="A2" s="97"/>
      <c r="B2" s="97"/>
      <c r="C2" s="97"/>
      <c r="D2" s="97"/>
      <c r="E2" s="97"/>
      <c r="F2" s="97"/>
      <c r="G2" s="97"/>
      <c r="H2" s="97"/>
    </row>
    <row r="3" spans="1:60" s="79" customFormat="1" ht="12">
      <c r="A3" s="79" t="s">
        <v>24</v>
      </c>
      <c r="B3" s="99">
        <v>36556</v>
      </c>
      <c r="C3" s="99">
        <v>36585</v>
      </c>
      <c r="D3" s="99">
        <v>36616</v>
      </c>
      <c r="E3" s="99">
        <v>36646</v>
      </c>
      <c r="F3" s="99">
        <v>36677</v>
      </c>
      <c r="G3" s="99">
        <v>36707</v>
      </c>
      <c r="H3" s="99">
        <v>36738</v>
      </c>
      <c r="I3" s="99">
        <v>36769</v>
      </c>
      <c r="J3" s="99">
        <v>36799</v>
      </c>
      <c r="K3" s="99">
        <v>36830</v>
      </c>
      <c r="L3" s="99">
        <v>36860</v>
      </c>
      <c r="M3" s="99">
        <v>36891</v>
      </c>
      <c r="N3" s="99">
        <v>36922</v>
      </c>
      <c r="O3" s="99">
        <v>36950</v>
      </c>
      <c r="P3" s="99">
        <v>36981</v>
      </c>
      <c r="Q3" s="99">
        <v>37011</v>
      </c>
      <c r="R3" s="99">
        <v>37042</v>
      </c>
      <c r="S3" s="99">
        <v>37072</v>
      </c>
      <c r="T3" s="99">
        <v>37103</v>
      </c>
      <c r="U3" s="99">
        <v>37134</v>
      </c>
      <c r="V3" s="99">
        <v>37164</v>
      </c>
      <c r="W3" s="99">
        <v>37195</v>
      </c>
      <c r="X3" s="99">
        <v>37225</v>
      </c>
      <c r="Y3" s="99">
        <v>37256</v>
      </c>
      <c r="Z3" s="99">
        <v>37287</v>
      </c>
      <c r="AA3" s="99">
        <v>37315</v>
      </c>
      <c r="AB3" s="99">
        <v>37346</v>
      </c>
      <c r="AC3" s="99">
        <v>37376</v>
      </c>
      <c r="AD3" s="99">
        <v>37407</v>
      </c>
      <c r="AE3" s="99">
        <v>37437</v>
      </c>
      <c r="AF3" s="99">
        <v>37468</v>
      </c>
      <c r="AG3" s="99">
        <v>37499</v>
      </c>
      <c r="AH3" s="99">
        <v>37529</v>
      </c>
      <c r="AI3" s="99">
        <v>37560</v>
      </c>
      <c r="AJ3" s="99">
        <v>37590</v>
      </c>
      <c r="AK3" s="99">
        <v>37621</v>
      </c>
      <c r="AL3" s="99">
        <v>37652</v>
      </c>
      <c r="AM3" s="99">
        <v>37680</v>
      </c>
      <c r="AN3" s="99">
        <v>37711</v>
      </c>
      <c r="AO3" s="99">
        <v>37741</v>
      </c>
      <c r="AP3" s="99">
        <v>37772</v>
      </c>
      <c r="AQ3" s="99">
        <v>37802</v>
      </c>
      <c r="AR3" s="99">
        <v>37833</v>
      </c>
      <c r="AS3" s="99">
        <v>37864</v>
      </c>
      <c r="AT3" s="99">
        <v>37894</v>
      </c>
      <c r="AU3" s="99">
        <v>37925</v>
      </c>
      <c r="AV3" s="99">
        <v>37955</v>
      </c>
      <c r="AW3" s="99">
        <v>37986</v>
      </c>
      <c r="AX3" s="99">
        <v>38017</v>
      </c>
      <c r="AY3" s="99">
        <v>38046</v>
      </c>
      <c r="AZ3" s="99">
        <v>38077</v>
      </c>
      <c r="BA3" s="99">
        <v>38107</v>
      </c>
      <c r="BB3" s="99">
        <v>38138</v>
      </c>
      <c r="BC3" s="99">
        <v>38168</v>
      </c>
      <c r="BD3" s="99">
        <v>38199</v>
      </c>
      <c r="BE3" s="99">
        <v>38230</v>
      </c>
      <c r="BF3" s="99">
        <v>38260</v>
      </c>
      <c r="BG3" s="99">
        <v>38291</v>
      </c>
      <c r="BH3" s="99">
        <v>38321</v>
      </c>
    </row>
    <row r="4" spans="1:24" s="102" customFormat="1" ht="12">
      <c r="A4" s="100" t="s">
        <v>281</v>
      </c>
      <c r="B4" s="101">
        <v>36558.791666666664</v>
      </c>
      <c r="C4" s="101">
        <v>36586.791666666664</v>
      </c>
      <c r="D4" s="101">
        <v>36614.791666666664</v>
      </c>
      <c r="E4" s="101">
        <v>36649.791666666664</v>
      </c>
      <c r="F4" s="101">
        <v>36677.791666666664</v>
      </c>
      <c r="G4" s="101" t="s">
        <v>317</v>
      </c>
      <c r="H4" s="101" t="s">
        <v>317</v>
      </c>
      <c r="I4" s="101">
        <v>36768.791666666664</v>
      </c>
      <c r="J4" s="101">
        <v>36802.791666666664</v>
      </c>
      <c r="K4" s="101">
        <v>36831.791666666664</v>
      </c>
      <c r="L4" s="101">
        <v>36859.791666666664</v>
      </c>
      <c r="M4" s="101">
        <v>36894.791666666664</v>
      </c>
      <c r="N4" s="101">
        <v>36922.791666666664</v>
      </c>
      <c r="O4" s="101">
        <v>36950.791666666664</v>
      </c>
      <c r="P4" s="101">
        <v>36985.791666666664</v>
      </c>
      <c r="Q4" s="101">
        <v>37013.791666666664</v>
      </c>
      <c r="R4" s="101">
        <v>37041.791666666664</v>
      </c>
      <c r="S4" s="101" t="s">
        <v>317</v>
      </c>
      <c r="T4" s="101" t="s">
        <v>317</v>
      </c>
      <c r="U4" s="101">
        <v>37132.791666666664</v>
      </c>
      <c r="V4" s="101">
        <v>37167.791666666664</v>
      </c>
      <c r="W4" s="101">
        <v>37195.791666666664</v>
      </c>
      <c r="X4" s="101">
        <v>37223.791666666664</v>
      </c>
    </row>
    <row r="5" spans="1:86" s="105" customFormat="1" ht="12">
      <c r="A5" s="80" t="s">
        <v>25</v>
      </c>
      <c r="B5" s="103" t="s">
        <v>188</v>
      </c>
      <c r="C5" s="103">
        <v>36595.791666666664</v>
      </c>
      <c r="D5" s="103">
        <v>36623.791666666664</v>
      </c>
      <c r="E5" s="103">
        <v>36658.791666666664</v>
      </c>
      <c r="F5" s="103">
        <v>36686.791666666664</v>
      </c>
      <c r="G5" s="103" t="s">
        <v>317</v>
      </c>
      <c r="H5" s="103" t="s">
        <v>317</v>
      </c>
      <c r="I5" s="103">
        <v>36777.791666666664</v>
      </c>
      <c r="J5" s="103">
        <v>36812.791666666664</v>
      </c>
      <c r="K5" s="103">
        <v>36840.791666666664</v>
      </c>
      <c r="L5" s="103">
        <v>36868.791666666664</v>
      </c>
      <c r="M5" s="103">
        <v>36903.791666666664</v>
      </c>
      <c r="N5" s="103">
        <v>36931.791666666664</v>
      </c>
      <c r="O5" s="103">
        <v>36959.791666666664</v>
      </c>
      <c r="P5" s="103">
        <v>36629.791666666664</v>
      </c>
      <c r="Q5" s="103">
        <v>37022.791666666664</v>
      </c>
      <c r="R5" s="103">
        <v>37050.791666666664</v>
      </c>
      <c r="S5" s="103" t="s">
        <v>317</v>
      </c>
      <c r="T5" s="103" t="s">
        <v>317</v>
      </c>
      <c r="U5" s="103">
        <v>37141.791666666664</v>
      </c>
      <c r="V5" s="103">
        <v>37176.791666666664</v>
      </c>
      <c r="W5" s="103">
        <v>37204.791666666664</v>
      </c>
      <c r="X5" s="103">
        <v>37232.791666666664</v>
      </c>
      <c r="Y5" s="80"/>
      <c r="Z5" s="80"/>
      <c r="AA5" s="80"/>
      <c r="AB5" s="80"/>
      <c r="AC5" s="80"/>
      <c r="AD5" s="80"/>
      <c r="AE5" s="80"/>
      <c r="AF5" s="80"/>
      <c r="AG5" s="80"/>
      <c r="AH5" s="80"/>
      <c r="AI5" s="80"/>
      <c r="AJ5" s="104"/>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row>
    <row r="6" spans="1:86" s="107" customFormat="1" ht="27" customHeight="1">
      <c r="A6" s="80" t="s">
        <v>363</v>
      </c>
      <c r="B6" s="106" t="s">
        <v>139</v>
      </c>
      <c r="C6" s="106" t="s">
        <v>140</v>
      </c>
      <c r="D6" s="106" t="s">
        <v>141</v>
      </c>
      <c r="E6" s="106" t="s">
        <v>240</v>
      </c>
      <c r="F6" s="106" t="s">
        <v>241</v>
      </c>
      <c r="G6" s="106" t="s">
        <v>117</v>
      </c>
      <c r="H6" s="106" t="s">
        <v>214</v>
      </c>
      <c r="I6" s="106" t="s">
        <v>329</v>
      </c>
      <c r="J6" s="106" t="s">
        <v>430</v>
      </c>
      <c r="K6" s="106" t="s">
        <v>431</v>
      </c>
      <c r="L6" s="106" t="s">
        <v>432</v>
      </c>
      <c r="M6" s="106" t="s">
        <v>433</v>
      </c>
      <c r="N6" s="106" t="s">
        <v>417</v>
      </c>
      <c r="O6" s="106" t="s">
        <v>418</v>
      </c>
      <c r="P6" s="106" t="s">
        <v>419</v>
      </c>
      <c r="Q6" s="106" t="s">
        <v>420</v>
      </c>
      <c r="R6" s="106" t="s">
        <v>421</v>
      </c>
      <c r="S6" s="106" t="s">
        <v>422</v>
      </c>
      <c r="T6" s="106" t="s">
        <v>386</v>
      </c>
      <c r="U6" s="106" t="s">
        <v>351</v>
      </c>
      <c r="V6" s="106" t="s">
        <v>351</v>
      </c>
      <c r="W6" s="106" t="s">
        <v>351</v>
      </c>
      <c r="X6" s="106" t="s">
        <v>351</v>
      </c>
      <c r="Y6" s="106" t="s">
        <v>351</v>
      </c>
      <c r="Z6" s="106" t="s">
        <v>351</v>
      </c>
      <c r="AA6" s="106" t="s">
        <v>351</v>
      </c>
      <c r="AB6" s="106" t="s">
        <v>351</v>
      </c>
      <c r="AC6" s="106" t="s">
        <v>351</v>
      </c>
      <c r="AD6" s="106" t="s">
        <v>351</v>
      </c>
      <c r="AE6" s="106" t="s">
        <v>351</v>
      </c>
      <c r="AF6" s="106" t="s">
        <v>351</v>
      </c>
      <c r="AG6" s="106" t="s">
        <v>351</v>
      </c>
      <c r="AH6" s="106" t="s">
        <v>351</v>
      </c>
      <c r="AI6" s="106" t="s">
        <v>351</v>
      </c>
      <c r="AJ6" s="106" t="s">
        <v>351</v>
      </c>
      <c r="AK6" s="106" t="s">
        <v>351</v>
      </c>
      <c r="AL6" s="106" t="s">
        <v>351</v>
      </c>
      <c r="AM6" s="106" t="s">
        <v>351</v>
      </c>
      <c r="AN6" s="106" t="s">
        <v>351</v>
      </c>
      <c r="AO6" s="106" t="s">
        <v>351</v>
      </c>
      <c r="AP6" s="106" t="s">
        <v>351</v>
      </c>
      <c r="AQ6" s="106" t="s">
        <v>351</v>
      </c>
      <c r="AR6" s="106" t="s">
        <v>351</v>
      </c>
      <c r="AS6" s="106" t="s">
        <v>351</v>
      </c>
      <c r="AT6" s="106" t="s">
        <v>351</v>
      </c>
      <c r="AU6" s="106" t="s">
        <v>351</v>
      </c>
      <c r="AV6" s="106" t="s">
        <v>351</v>
      </c>
      <c r="AW6" s="106" t="s">
        <v>351</v>
      </c>
      <c r="AX6" s="106" t="s">
        <v>351</v>
      </c>
      <c r="AY6" s="106" t="s">
        <v>351</v>
      </c>
      <c r="AZ6" s="106" t="s">
        <v>351</v>
      </c>
      <c r="BA6" s="106" t="s">
        <v>351</v>
      </c>
      <c r="BB6" s="106" t="s">
        <v>351</v>
      </c>
      <c r="BC6" s="106" t="s">
        <v>351</v>
      </c>
      <c r="BD6" s="106" t="s">
        <v>351</v>
      </c>
      <c r="BE6" s="106" t="s">
        <v>351</v>
      </c>
      <c r="BF6" s="106" t="s">
        <v>351</v>
      </c>
      <c r="BG6" s="106" t="s">
        <v>351</v>
      </c>
      <c r="BH6" s="106" t="s">
        <v>351</v>
      </c>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row>
    <row r="7" spans="1:86" s="113" customFormat="1" ht="24.75" thickBot="1">
      <c r="A7" s="108" t="s">
        <v>192</v>
      </c>
      <c r="B7" s="109" t="s">
        <v>45</v>
      </c>
      <c r="C7" s="110" t="s">
        <v>119</v>
      </c>
      <c r="D7" s="110" t="s">
        <v>330</v>
      </c>
      <c r="E7" s="110" t="s">
        <v>394</v>
      </c>
      <c r="F7" s="110" t="s">
        <v>395</v>
      </c>
      <c r="G7" s="109" t="s">
        <v>45</v>
      </c>
      <c r="H7" s="109" t="s">
        <v>45</v>
      </c>
      <c r="I7" s="109" t="s">
        <v>45</v>
      </c>
      <c r="J7" s="109" t="s">
        <v>45</v>
      </c>
      <c r="K7" s="109" t="s">
        <v>45</v>
      </c>
      <c r="L7" s="109" t="s">
        <v>45</v>
      </c>
      <c r="M7" s="109" t="s">
        <v>45</v>
      </c>
      <c r="N7" s="109" t="s">
        <v>45</v>
      </c>
      <c r="O7" s="109" t="s">
        <v>45</v>
      </c>
      <c r="P7" s="109" t="s">
        <v>45</v>
      </c>
      <c r="Q7" s="109" t="s">
        <v>45</v>
      </c>
      <c r="R7" s="109" t="s">
        <v>45</v>
      </c>
      <c r="S7" s="109" t="s">
        <v>45</v>
      </c>
      <c r="T7" s="109" t="s">
        <v>45</v>
      </c>
      <c r="U7" s="111"/>
      <c r="V7" s="111"/>
      <c r="W7" s="111"/>
      <c r="X7" s="111"/>
      <c r="Y7" s="111"/>
      <c r="Z7" s="111"/>
      <c r="AA7" s="111"/>
      <c r="AB7" s="111"/>
      <c r="AC7" s="111"/>
      <c r="AD7" s="111"/>
      <c r="AE7" s="111"/>
      <c r="AF7" s="111"/>
      <c r="AG7" s="111"/>
      <c r="AH7" s="111"/>
      <c r="AI7" s="111"/>
      <c r="AJ7" s="112"/>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row>
    <row r="8" spans="1:86" s="78" customFormat="1" ht="60">
      <c r="A8" s="66" t="s">
        <v>364</v>
      </c>
      <c r="B8" s="70" t="s">
        <v>155</v>
      </c>
      <c r="C8" s="71" t="s">
        <v>60</v>
      </c>
      <c r="D8" s="72" t="s">
        <v>58</v>
      </c>
      <c r="E8" s="68" t="s">
        <v>399</v>
      </c>
      <c r="F8" s="68" t="s">
        <v>401</v>
      </c>
      <c r="G8" s="70" t="s">
        <v>44</v>
      </c>
      <c r="H8" s="68" t="s">
        <v>217</v>
      </c>
      <c r="I8" s="68" t="s">
        <v>321</v>
      </c>
      <c r="J8" s="65" t="s">
        <v>213</v>
      </c>
      <c r="K8" s="65" t="s">
        <v>212</v>
      </c>
      <c r="L8" s="69" t="s">
        <v>288</v>
      </c>
      <c r="M8" s="68" t="s">
        <v>7</v>
      </c>
      <c r="N8" s="68" t="s">
        <v>188</v>
      </c>
      <c r="O8" s="74" t="s">
        <v>95</v>
      </c>
      <c r="P8" s="72" t="s">
        <v>146</v>
      </c>
      <c r="Q8" s="73"/>
      <c r="R8" s="68" t="s">
        <v>276</v>
      </c>
      <c r="S8" s="72" t="s">
        <v>44</v>
      </c>
      <c r="T8" s="68" t="s">
        <v>73</v>
      </c>
      <c r="U8" s="68" t="s">
        <v>321</v>
      </c>
      <c r="V8" s="75" t="s">
        <v>176</v>
      </c>
      <c r="W8" s="76" t="s">
        <v>307</v>
      </c>
      <c r="X8" s="69" t="s">
        <v>288</v>
      </c>
      <c r="Y8" s="68" t="s">
        <v>7</v>
      </c>
      <c r="Z8" s="68" t="s">
        <v>188</v>
      </c>
      <c r="AA8" s="74" t="s">
        <v>168</v>
      </c>
      <c r="AB8" s="72" t="s">
        <v>146</v>
      </c>
      <c r="AC8" s="73"/>
      <c r="AD8" s="68" t="s">
        <v>197</v>
      </c>
      <c r="AE8" s="72" t="s">
        <v>44</v>
      </c>
      <c r="AF8" s="68" t="s">
        <v>73</v>
      </c>
      <c r="AG8" s="68" t="s">
        <v>321</v>
      </c>
      <c r="AH8" s="75" t="s">
        <v>176</v>
      </c>
      <c r="AI8" s="76" t="s">
        <v>307</v>
      </c>
      <c r="AJ8" s="69" t="s">
        <v>288</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row>
    <row r="9" spans="1:86" s="78" customFormat="1" ht="36">
      <c r="A9" s="79" t="s">
        <v>365</v>
      </c>
      <c r="B9" s="68" t="s">
        <v>90</v>
      </c>
      <c r="D9" s="68" t="s">
        <v>346</v>
      </c>
      <c r="E9" s="77"/>
      <c r="F9" s="82" t="s">
        <v>207</v>
      </c>
      <c r="G9" s="77"/>
      <c r="H9" s="83" t="s">
        <v>316</v>
      </c>
      <c r="I9" s="70" t="s">
        <v>398</v>
      </c>
      <c r="J9" s="70" t="s">
        <v>359</v>
      </c>
      <c r="K9" s="70" t="s">
        <v>97</v>
      </c>
      <c r="L9" s="77"/>
      <c r="M9" s="68" t="s">
        <v>390</v>
      </c>
      <c r="N9" s="70" t="s">
        <v>38</v>
      </c>
      <c r="O9" s="77"/>
      <c r="P9" s="77"/>
      <c r="Q9" s="77"/>
      <c r="R9" s="81" t="s">
        <v>5</v>
      </c>
      <c r="S9" s="77"/>
      <c r="T9" s="83" t="s">
        <v>316</v>
      </c>
      <c r="U9" s="70" t="s">
        <v>398</v>
      </c>
      <c r="V9" s="70" t="s">
        <v>359</v>
      </c>
      <c r="W9" s="70" t="s">
        <v>97</v>
      </c>
      <c r="X9" s="77"/>
      <c r="Y9" s="68" t="s">
        <v>390</v>
      </c>
      <c r="Z9" s="70" t="s">
        <v>38</v>
      </c>
      <c r="AA9" s="77"/>
      <c r="AB9" s="77"/>
      <c r="AC9" s="77"/>
      <c r="AD9" s="81" t="s">
        <v>5</v>
      </c>
      <c r="AE9" s="77"/>
      <c r="AF9" s="83" t="s">
        <v>316</v>
      </c>
      <c r="AG9" s="70" t="s">
        <v>398</v>
      </c>
      <c r="AH9" s="70" t="s">
        <v>359</v>
      </c>
      <c r="AI9" s="70" t="s">
        <v>97</v>
      </c>
      <c r="AJ9" s="84"/>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row>
    <row r="10" spans="1:86" s="78" customFormat="1" ht="48">
      <c r="A10" s="79" t="s">
        <v>366</v>
      </c>
      <c r="B10" s="82" t="s">
        <v>434</v>
      </c>
      <c r="C10" s="77"/>
      <c r="D10" s="77"/>
      <c r="E10" s="77"/>
      <c r="F10" s="65" t="s">
        <v>210</v>
      </c>
      <c r="G10" s="65" t="s">
        <v>22</v>
      </c>
      <c r="H10" s="65" t="s">
        <v>114</v>
      </c>
      <c r="I10" s="70" t="s">
        <v>149</v>
      </c>
      <c r="J10" s="86" t="s">
        <v>412</v>
      </c>
      <c r="K10" s="65" t="s">
        <v>211</v>
      </c>
      <c r="L10" s="77"/>
      <c r="N10" s="86" t="s">
        <v>325</v>
      </c>
      <c r="O10" s="77"/>
      <c r="P10" s="77"/>
      <c r="Q10" s="77"/>
      <c r="R10" s="77"/>
      <c r="S10" s="77"/>
      <c r="T10" s="77"/>
      <c r="U10" s="70" t="s">
        <v>149</v>
      </c>
      <c r="V10" s="86" t="s">
        <v>412</v>
      </c>
      <c r="W10" s="77"/>
      <c r="X10" s="77"/>
      <c r="Z10" s="86" t="s">
        <v>325</v>
      </c>
      <c r="AA10" s="77"/>
      <c r="AB10" s="77"/>
      <c r="AC10" s="77"/>
      <c r="AD10" s="77"/>
      <c r="AE10" s="77"/>
      <c r="AF10" s="77"/>
      <c r="AG10" s="70" t="s">
        <v>149</v>
      </c>
      <c r="AI10" s="77"/>
      <c r="AJ10" s="84"/>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row>
    <row r="11" spans="1:86" s="78" customFormat="1" ht="60">
      <c r="A11" s="79" t="s">
        <v>367</v>
      </c>
      <c r="B11" s="82" t="s">
        <v>335</v>
      </c>
      <c r="C11" s="77"/>
      <c r="D11" s="82" t="s">
        <v>204</v>
      </c>
      <c r="E11" s="77"/>
      <c r="F11" s="77"/>
      <c r="G11" s="77"/>
      <c r="H11" s="77"/>
      <c r="I11" s="65" t="s">
        <v>113</v>
      </c>
      <c r="J11" s="77"/>
      <c r="K11" s="77"/>
      <c r="L11" s="77"/>
      <c r="M11" s="77"/>
      <c r="O11" s="77"/>
      <c r="P11" s="77"/>
      <c r="Q11" s="77"/>
      <c r="R11" s="77"/>
      <c r="S11" s="77"/>
      <c r="T11" s="77"/>
      <c r="U11" s="77"/>
      <c r="V11" s="77"/>
      <c r="W11" s="77"/>
      <c r="X11" s="77"/>
      <c r="Y11" s="77"/>
      <c r="AA11" s="77"/>
      <c r="AB11" s="77"/>
      <c r="AC11" s="77"/>
      <c r="AD11" s="77"/>
      <c r="AE11" s="77"/>
      <c r="AF11" s="77"/>
      <c r="AG11" s="77"/>
      <c r="AH11" s="77"/>
      <c r="AI11" s="77"/>
      <c r="AJ11" s="84"/>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row>
    <row r="12" spans="1:86" s="6" customFormat="1" ht="12">
      <c r="A12" s="3" t="s">
        <v>26</v>
      </c>
      <c r="B12" s="4">
        <v>36565.8125</v>
      </c>
      <c r="C12" s="4">
        <v>36593.8125</v>
      </c>
      <c r="D12" s="4">
        <v>36628.8125</v>
      </c>
      <c r="E12" s="4">
        <v>36656.8125</v>
      </c>
      <c r="F12" s="4">
        <v>36684.8125</v>
      </c>
      <c r="G12" s="4">
        <v>36719.8125</v>
      </c>
      <c r="H12" s="4">
        <v>36747.8125</v>
      </c>
      <c r="I12" s="4">
        <v>36782.8125</v>
      </c>
      <c r="J12" s="4">
        <v>36810.8125</v>
      </c>
      <c r="K12" s="4">
        <v>36838.8125</v>
      </c>
      <c r="L12" s="4">
        <v>36873.8125</v>
      </c>
      <c r="M12" s="4">
        <v>36901.8125</v>
      </c>
      <c r="N12" s="4">
        <v>36929.8125</v>
      </c>
      <c r="O12" s="4">
        <v>36957.8125</v>
      </c>
      <c r="P12" s="4">
        <v>36992.8125</v>
      </c>
      <c r="Q12" s="4">
        <v>37020.8125</v>
      </c>
      <c r="R12" s="4">
        <v>37055.8125</v>
      </c>
      <c r="S12" s="4">
        <v>37083.8125</v>
      </c>
      <c r="T12" s="4">
        <v>37111.8125</v>
      </c>
      <c r="U12" s="4">
        <v>37146.8125</v>
      </c>
      <c r="V12" s="4">
        <v>37174.8125</v>
      </c>
      <c r="W12" s="4">
        <v>37202.8125</v>
      </c>
      <c r="X12" s="4">
        <v>37237.8125</v>
      </c>
      <c r="Y12" s="5"/>
      <c r="Z12" s="5"/>
      <c r="AA12" s="5"/>
      <c r="AB12" s="5"/>
      <c r="AC12" s="5"/>
      <c r="AD12" s="5"/>
      <c r="AE12" s="5"/>
      <c r="AF12" s="5"/>
      <c r="AG12" s="5"/>
      <c r="AH12" s="5"/>
      <c r="AI12" s="5"/>
      <c r="AJ12" s="62"/>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row>
    <row r="13" spans="1:36" s="4" customFormat="1" ht="24">
      <c r="A13" s="3" t="s">
        <v>263</v>
      </c>
      <c r="B13" s="43" t="s">
        <v>156</v>
      </c>
      <c r="C13" s="44" t="s">
        <v>157</v>
      </c>
      <c r="D13" s="43" t="s">
        <v>158</v>
      </c>
      <c r="E13" s="44" t="s">
        <v>159</v>
      </c>
      <c r="F13" s="43" t="s">
        <v>160</v>
      </c>
      <c r="M13" s="7" t="s">
        <v>69</v>
      </c>
      <c r="AJ13" s="63"/>
    </row>
    <row r="14" spans="1:86" s="14" customFormat="1" ht="75.75" customHeight="1">
      <c r="A14" s="13" t="s">
        <v>233</v>
      </c>
      <c r="AJ14" s="64"/>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row>
    <row r="15" spans="1:36" s="77" customFormat="1" ht="72">
      <c r="A15" s="79" t="s">
        <v>42</v>
      </c>
      <c r="B15" s="77" t="s">
        <v>109</v>
      </c>
      <c r="C15" s="77" t="s">
        <v>313</v>
      </c>
      <c r="D15" s="77" t="s">
        <v>201</v>
      </c>
      <c r="E15" s="77" t="s">
        <v>400</v>
      </c>
      <c r="F15" s="77" t="s">
        <v>202</v>
      </c>
      <c r="G15" s="77" t="s">
        <v>203</v>
      </c>
      <c r="I15" s="77" t="s">
        <v>319</v>
      </c>
      <c r="J15" s="77" t="s">
        <v>320</v>
      </c>
      <c r="K15" s="77" t="s">
        <v>205</v>
      </c>
      <c r="L15" s="77" t="s">
        <v>206</v>
      </c>
      <c r="M15" s="77" t="s">
        <v>375</v>
      </c>
      <c r="N15" s="77" t="s">
        <v>413</v>
      </c>
      <c r="O15" s="77" t="s">
        <v>414</v>
      </c>
      <c r="P15" s="77" t="s">
        <v>415</v>
      </c>
      <c r="Q15" s="77" t="s">
        <v>416</v>
      </c>
      <c r="R15" s="77" t="s">
        <v>383</v>
      </c>
      <c r="S15" s="77" t="s">
        <v>384</v>
      </c>
      <c r="U15" s="77" t="s">
        <v>385</v>
      </c>
      <c r="V15" s="77" t="s">
        <v>268</v>
      </c>
      <c r="W15" s="77" t="s">
        <v>387</v>
      </c>
      <c r="X15" s="77" t="s">
        <v>388</v>
      </c>
      <c r="AJ15" s="84"/>
    </row>
    <row r="16" spans="1:40" s="87" customFormat="1" ht="24">
      <c r="A16" s="79" t="s">
        <v>315</v>
      </c>
      <c r="D16" s="88" t="s">
        <v>21</v>
      </c>
      <c r="P16" s="88" t="s">
        <v>20</v>
      </c>
      <c r="AB16" s="88" t="s">
        <v>396</v>
      </c>
      <c r="AJ16" s="89"/>
      <c r="AN16" s="88" t="s">
        <v>219</v>
      </c>
    </row>
  </sheetData>
  <printOptions/>
  <pageMargins left="0.15" right="0.15" top="0.43" bottom="0.43" header="0.21" footer="0.2"/>
  <pageSetup fitToWidth="0" fitToHeight="1" orientation="landscape" scale="79" r:id="rId3"/>
  <headerFooter alignWithMargins="0">
    <oddHeader>&amp;C&amp;"Geneva,Bold"&amp;12Pack 411 Activities Calendar</oddHeader>
    <oddFooter>&amp;L&amp;D &amp;T&amp;CPage &amp;P&amp;R&amp;F</oddFooter>
  </headerFooter>
  <legacyDrawing r:id="rId2"/>
</worksheet>
</file>

<file path=xl/worksheets/sheet2.xml><?xml version="1.0" encoding="utf-8"?>
<worksheet xmlns="http://schemas.openxmlformats.org/spreadsheetml/2006/main" xmlns:r="http://schemas.openxmlformats.org/officeDocument/2006/relationships">
  <dimension ref="A1:AS1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U7" sqref="U7"/>
    </sheetView>
  </sheetViews>
  <sheetFormatPr defaultColWidth="9.00390625" defaultRowHeight="12"/>
  <cols>
    <col min="1" max="1" width="15.00390625" style="126" customWidth="1"/>
    <col min="2" max="2" width="12.875" style="126" customWidth="1"/>
    <col min="3" max="3" width="13.375" style="126" customWidth="1"/>
    <col min="4" max="4" width="12.875" style="126" customWidth="1"/>
    <col min="5" max="6" width="13.125" style="126" bestFit="1" customWidth="1"/>
    <col min="7" max="7" width="15.00390625" style="126" bestFit="1" customWidth="1"/>
    <col min="8" max="8" width="14.00390625" style="126" customWidth="1"/>
    <col min="9" max="12" width="13.125" style="126" bestFit="1" customWidth="1"/>
    <col min="13" max="13" width="12.125" style="126" bestFit="1" customWidth="1"/>
    <col min="14" max="14" width="13.125" style="126" bestFit="1" customWidth="1"/>
    <col min="15" max="16" width="13.25390625" style="126" bestFit="1" customWidth="1"/>
    <col min="17" max="23" width="13.125" style="126" bestFit="1" customWidth="1"/>
    <col min="24" max="24" width="12.25390625" style="126" bestFit="1" customWidth="1"/>
    <col min="25" max="25" width="12.125" style="126" bestFit="1" customWidth="1"/>
    <col min="26" max="26" width="12.75390625" style="126" customWidth="1"/>
    <col min="27" max="29" width="12.125" style="126" bestFit="1" customWidth="1"/>
    <col min="30" max="32" width="13.125" style="126" bestFit="1" customWidth="1"/>
    <col min="33" max="33" width="12.125" style="126" bestFit="1" customWidth="1"/>
    <col min="34" max="34" width="12.375" style="126" bestFit="1" customWidth="1"/>
    <col min="35" max="38" width="12.125" style="126" bestFit="1" customWidth="1"/>
    <col min="39" max="39" width="10.875" style="126" customWidth="1"/>
    <col min="40" max="41" width="13.375" style="126" customWidth="1"/>
    <col min="42" max="42" width="13.00390625" style="126" customWidth="1"/>
    <col min="43" max="44" width="13.125" style="126" bestFit="1" customWidth="1"/>
    <col min="45" max="45" width="12.125" style="126" bestFit="1" customWidth="1"/>
    <col min="46" max="16384" width="10.875" style="126" customWidth="1"/>
  </cols>
  <sheetData>
    <row r="1" spans="1:26" ht="127.5" thickBot="1" thickTop="1">
      <c r="A1" s="90" t="s">
        <v>54</v>
      </c>
      <c r="B1" s="129" t="s">
        <v>61</v>
      </c>
      <c r="C1" s="129" t="s">
        <v>191</v>
      </c>
      <c r="D1" s="129" t="s">
        <v>397</v>
      </c>
      <c r="E1" s="129" t="s">
        <v>80</v>
      </c>
      <c r="F1" s="129" t="s">
        <v>150</v>
      </c>
      <c r="G1" s="92" t="s">
        <v>362</v>
      </c>
      <c r="H1" s="93" t="s">
        <v>43</v>
      </c>
      <c r="I1" s="94" t="s">
        <v>324</v>
      </c>
      <c r="J1" s="130" t="s">
        <v>6</v>
      </c>
      <c r="K1" s="91" t="s">
        <v>275</v>
      </c>
      <c r="U1" s="131"/>
      <c r="X1" s="131"/>
      <c r="Z1" s="131"/>
    </row>
    <row r="2" spans="1:45" ht="12.75" thickTop="1">
      <c r="A2" s="79" t="s">
        <v>24</v>
      </c>
      <c r="B2" s="132">
        <v>35216</v>
      </c>
      <c r="C2" s="132">
        <v>35246</v>
      </c>
      <c r="D2" s="132">
        <v>35277</v>
      </c>
      <c r="E2" s="132">
        <v>35308</v>
      </c>
      <c r="F2" s="132">
        <v>35338</v>
      </c>
      <c r="G2" s="132">
        <v>35369</v>
      </c>
      <c r="H2" s="132">
        <v>35399</v>
      </c>
      <c r="I2" s="132">
        <v>35430</v>
      </c>
      <c r="J2" s="132">
        <v>35461</v>
      </c>
      <c r="K2" s="132">
        <v>35489</v>
      </c>
      <c r="L2" s="132">
        <v>35520</v>
      </c>
      <c r="M2" s="132">
        <v>35550</v>
      </c>
      <c r="N2" s="132">
        <v>35581</v>
      </c>
      <c r="O2" s="132">
        <v>35611</v>
      </c>
      <c r="P2" s="132">
        <v>35642</v>
      </c>
      <c r="Q2" s="132">
        <v>35673</v>
      </c>
      <c r="R2" s="132">
        <v>35703</v>
      </c>
      <c r="S2" s="132">
        <v>35734</v>
      </c>
      <c r="T2" s="132">
        <v>35764</v>
      </c>
      <c r="U2" s="132">
        <v>35795</v>
      </c>
      <c r="V2" s="132">
        <v>35826</v>
      </c>
      <c r="W2" s="132">
        <v>35854</v>
      </c>
      <c r="X2" s="132">
        <v>35885</v>
      </c>
      <c r="Y2" s="132">
        <v>35915</v>
      </c>
      <c r="Z2" s="132">
        <v>35946</v>
      </c>
      <c r="AA2" s="132">
        <v>35976</v>
      </c>
      <c r="AB2" s="132">
        <v>36007</v>
      </c>
      <c r="AC2" s="132">
        <v>36038</v>
      </c>
      <c r="AD2" s="132">
        <v>36068</v>
      </c>
      <c r="AE2" s="132">
        <v>36099</v>
      </c>
      <c r="AF2" s="132">
        <v>36129</v>
      </c>
      <c r="AG2" s="132">
        <v>36160</v>
      </c>
      <c r="AH2" s="132">
        <v>36191</v>
      </c>
      <c r="AI2" s="132">
        <v>36219</v>
      </c>
      <c r="AJ2" s="132">
        <v>36250</v>
      </c>
      <c r="AK2" s="132">
        <v>36280</v>
      </c>
      <c r="AL2" s="132">
        <v>36311</v>
      </c>
      <c r="AM2" s="99">
        <v>36341</v>
      </c>
      <c r="AN2" s="99">
        <v>36372</v>
      </c>
      <c r="AO2" s="99">
        <v>36403</v>
      </c>
      <c r="AP2" s="99">
        <v>36433</v>
      </c>
      <c r="AQ2" s="99">
        <v>36464</v>
      </c>
      <c r="AR2" s="99">
        <v>36494</v>
      </c>
      <c r="AS2" s="99">
        <v>36525</v>
      </c>
    </row>
    <row r="3" spans="1:45" ht="12">
      <c r="A3" s="100" t="s">
        <v>281</v>
      </c>
      <c r="B3" s="133"/>
      <c r="C3" s="134" t="s">
        <v>317</v>
      </c>
      <c r="D3" s="134" t="s">
        <v>317</v>
      </c>
      <c r="E3" s="135"/>
      <c r="F3" s="135">
        <v>36443.8125</v>
      </c>
      <c r="G3" s="135">
        <v>36471.8125</v>
      </c>
      <c r="H3" s="135">
        <v>35404.8125</v>
      </c>
      <c r="I3" s="135">
        <v>35432.8125</v>
      </c>
      <c r="J3" s="135">
        <v>35460.8125</v>
      </c>
      <c r="K3" s="135">
        <v>35488.8125</v>
      </c>
      <c r="L3" s="135">
        <v>35523.8125</v>
      </c>
      <c r="M3" s="135">
        <v>35551.8125</v>
      </c>
      <c r="N3" s="135">
        <v>35579.8125</v>
      </c>
      <c r="O3" s="125"/>
      <c r="P3" s="125"/>
      <c r="Q3" s="125"/>
      <c r="R3" s="125"/>
      <c r="S3" s="125"/>
      <c r="T3" s="136">
        <v>35767</v>
      </c>
      <c r="U3" s="136">
        <v>35802</v>
      </c>
      <c r="V3" s="136">
        <v>35830</v>
      </c>
      <c r="W3" s="136">
        <v>35858</v>
      </c>
      <c r="X3" s="137">
        <v>35886</v>
      </c>
      <c r="Y3" s="137">
        <v>35914</v>
      </c>
      <c r="Z3" s="137">
        <v>35949</v>
      </c>
      <c r="AA3" s="137" t="s">
        <v>63</v>
      </c>
      <c r="AB3" s="138" t="s">
        <v>63</v>
      </c>
      <c r="AC3" s="139">
        <v>36040.791666666664</v>
      </c>
      <c r="AD3" s="139">
        <v>36068.791666666664</v>
      </c>
      <c r="AE3" s="139">
        <v>36096.791666666664</v>
      </c>
      <c r="AF3" s="139">
        <v>36131.791666666664</v>
      </c>
      <c r="AG3" s="139" t="s">
        <v>62</v>
      </c>
      <c r="AH3" s="139">
        <v>36194.791666666664</v>
      </c>
      <c r="AI3" s="139">
        <v>36222.791666666664</v>
      </c>
      <c r="AJ3" s="139">
        <v>36250.791666666664</v>
      </c>
      <c r="AK3" s="139">
        <v>36278.791666666664</v>
      </c>
      <c r="AL3" s="139">
        <v>36313.791666666664</v>
      </c>
      <c r="AM3" s="101" t="s">
        <v>62</v>
      </c>
      <c r="AN3" s="101" t="s">
        <v>62</v>
      </c>
      <c r="AO3" s="101">
        <v>36404.791666666664</v>
      </c>
      <c r="AP3" s="101">
        <v>36432.791666666664</v>
      </c>
      <c r="AQ3" s="101">
        <v>36467.791666666664</v>
      </c>
      <c r="AR3" s="101">
        <v>36495.791666666664</v>
      </c>
      <c r="AS3" s="101"/>
    </row>
    <row r="4" spans="1:45" s="142" customFormat="1" ht="12.75" customHeight="1">
      <c r="A4" s="80" t="s">
        <v>25</v>
      </c>
      <c r="B4" s="140"/>
      <c r="C4" s="140"/>
      <c r="D4" s="140"/>
      <c r="E4" s="141"/>
      <c r="F4" s="142" t="s">
        <v>372</v>
      </c>
      <c r="G4" s="141" t="s">
        <v>371</v>
      </c>
      <c r="H4" s="141" t="s">
        <v>352</v>
      </c>
      <c r="I4" s="141" t="s">
        <v>221</v>
      </c>
      <c r="J4" s="143">
        <v>35475</v>
      </c>
      <c r="K4" s="141" t="s">
        <v>171</v>
      </c>
      <c r="L4" s="141" t="s">
        <v>170</v>
      </c>
      <c r="M4" s="141" t="s">
        <v>2</v>
      </c>
      <c r="N4" s="144" t="s">
        <v>1</v>
      </c>
      <c r="O4" s="145" t="s">
        <v>62</v>
      </c>
      <c r="P4" s="145" t="s">
        <v>62</v>
      </c>
      <c r="Q4" s="146" t="s">
        <v>40</v>
      </c>
      <c r="R4" s="145">
        <v>35713.791666666664</v>
      </c>
      <c r="S4" s="145">
        <v>35741.791666666664</v>
      </c>
      <c r="T4" s="145">
        <v>35776.791666666664</v>
      </c>
      <c r="U4" s="145">
        <v>35804.791666666664</v>
      </c>
      <c r="V4" s="145" t="s">
        <v>188</v>
      </c>
      <c r="W4" s="145">
        <v>35867.791666666664</v>
      </c>
      <c r="X4" s="145">
        <v>35895.791666666664</v>
      </c>
      <c r="Y4" s="145">
        <v>35923.791666666664</v>
      </c>
      <c r="Z4" s="145">
        <v>35958.791666666664</v>
      </c>
      <c r="AA4" s="145" t="s">
        <v>63</v>
      </c>
      <c r="AB4" s="145" t="s">
        <v>63</v>
      </c>
      <c r="AC4" s="145">
        <v>36049.791666666664</v>
      </c>
      <c r="AD4" s="145">
        <v>36077.791666666664</v>
      </c>
      <c r="AE4" s="145">
        <v>36112.791666666664</v>
      </c>
      <c r="AF4" s="145">
        <v>36140.791666666664</v>
      </c>
      <c r="AG4" s="145">
        <v>35803.791666666664</v>
      </c>
      <c r="AH4" s="145" t="s">
        <v>37</v>
      </c>
      <c r="AI4" s="145">
        <v>36231.791666666664</v>
      </c>
      <c r="AJ4" s="145">
        <v>36259.791666666664</v>
      </c>
      <c r="AK4" s="145">
        <v>36287.791666666664</v>
      </c>
      <c r="AL4" s="145" t="s">
        <v>31</v>
      </c>
      <c r="AM4" s="103" t="s">
        <v>62</v>
      </c>
      <c r="AN4" s="103" t="s">
        <v>62</v>
      </c>
      <c r="AO4" s="103">
        <v>36413.791666666664</v>
      </c>
      <c r="AP4" s="103">
        <v>36441.791666666664</v>
      </c>
      <c r="AQ4" s="103">
        <v>36476.791666666664</v>
      </c>
      <c r="AR4" s="103">
        <v>36504.791666666664</v>
      </c>
      <c r="AS4" s="103">
        <v>36532.791666666664</v>
      </c>
    </row>
    <row r="5" spans="1:45" s="142" customFormat="1" ht="27" customHeight="1">
      <c r="A5" s="80" t="s">
        <v>363</v>
      </c>
      <c r="B5" s="106" t="s">
        <v>87</v>
      </c>
      <c r="C5" s="106" t="s">
        <v>111</v>
      </c>
      <c r="D5" s="106" t="s">
        <v>112</v>
      </c>
      <c r="E5" s="106" t="s">
        <v>348</v>
      </c>
      <c r="F5" s="106" t="s">
        <v>354</v>
      </c>
      <c r="G5" s="106" t="s">
        <v>353</v>
      </c>
      <c r="H5" s="106" t="s">
        <v>220</v>
      </c>
      <c r="I5" s="106" t="s">
        <v>390</v>
      </c>
      <c r="J5" s="106" t="s">
        <v>222</v>
      </c>
      <c r="K5" s="106" t="s">
        <v>76</v>
      </c>
      <c r="L5" s="106" t="s">
        <v>116</v>
      </c>
      <c r="M5" s="106" t="s">
        <v>216</v>
      </c>
      <c r="N5" s="106" t="s">
        <v>0</v>
      </c>
      <c r="O5" s="106" t="s">
        <v>83</v>
      </c>
      <c r="P5" s="106" t="s">
        <v>350</v>
      </c>
      <c r="Q5" s="106" t="s">
        <v>46</v>
      </c>
      <c r="R5" s="106" t="s">
        <v>147</v>
      </c>
      <c r="S5" s="106" t="s">
        <v>261</v>
      </c>
      <c r="T5" s="106" t="s">
        <v>262</v>
      </c>
      <c r="U5" s="106" t="s">
        <v>303</v>
      </c>
      <c r="V5" s="106" t="s">
        <v>153</v>
      </c>
      <c r="W5" s="106" t="s">
        <v>264</v>
      </c>
      <c r="X5" s="106" t="s">
        <v>265</v>
      </c>
      <c r="Y5" s="106" t="s">
        <v>180</v>
      </c>
      <c r="Z5" s="106" t="s">
        <v>292</v>
      </c>
      <c r="AA5" s="106" t="s">
        <v>183</v>
      </c>
      <c r="AB5" s="106" t="s">
        <v>184</v>
      </c>
      <c r="AC5" s="106" t="s">
        <v>186</v>
      </c>
      <c r="AD5" s="106" t="s">
        <v>185</v>
      </c>
      <c r="AE5" s="106" t="s">
        <v>143</v>
      </c>
      <c r="AF5" s="106" t="s">
        <v>144</v>
      </c>
      <c r="AG5" s="106" t="s">
        <v>124</v>
      </c>
      <c r="AH5" s="106" t="s">
        <v>282</v>
      </c>
      <c r="AI5" s="106" t="s">
        <v>337</v>
      </c>
      <c r="AJ5" s="106" t="s">
        <v>125</v>
      </c>
      <c r="AK5" s="106" t="s">
        <v>108</v>
      </c>
      <c r="AL5" s="106" t="s">
        <v>145</v>
      </c>
      <c r="AM5" s="106" t="s">
        <v>50</v>
      </c>
      <c r="AN5" s="106" t="s">
        <v>290</v>
      </c>
      <c r="AO5" s="106" t="s">
        <v>234</v>
      </c>
      <c r="AP5" s="106" t="s">
        <v>235</v>
      </c>
      <c r="AQ5" s="106" t="s">
        <v>236</v>
      </c>
      <c r="AR5" s="106" t="s">
        <v>137</v>
      </c>
      <c r="AS5" s="106" t="s">
        <v>138</v>
      </c>
    </row>
    <row r="6" spans="1:45" ht="24.75" thickBot="1">
      <c r="A6" s="108" t="s">
        <v>192</v>
      </c>
      <c r="B6" s="147" t="s">
        <v>368</v>
      </c>
      <c r="C6" s="77" t="s">
        <v>317</v>
      </c>
      <c r="D6" s="77" t="s">
        <v>317</v>
      </c>
      <c r="E6" s="147" t="s">
        <v>227</v>
      </c>
      <c r="F6" s="147" t="s">
        <v>373</v>
      </c>
      <c r="G6" s="147" t="s">
        <v>405</v>
      </c>
      <c r="H6" s="147" t="s">
        <v>407</v>
      </c>
      <c r="I6" s="147" t="s">
        <v>223</v>
      </c>
      <c r="J6" s="147" t="s">
        <v>342</v>
      </c>
      <c r="K6" s="148" t="s">
        <v>326</v>
      </c>
      <c r="L6" s="148" t="s">
        <v>209</v>
      </c>
      <c r="M6" s="148" t="s">
        <v>162</v>
      </c>
      <c r="N6" s="149" t="s">
        <v>215</v>
      </c>
      <c r="O6" s="149" t="s">
        <v>317</v>
      </c>
      <c r="P6" s="149" t="s">
        <v>317</v>
      </c>
      <c r="Q6" s="148" t="s">
        <v>374</v>
      </c>
      <c r="R6" s="148" t="s">
        <v>230</v>
      </c>
      <c r="S6" s="148" t="s">
        <v>79</v>
      </c>
      <c r="T6" s="148" t="s">
        <v>136</v>
      </c>
      <c r="U6" s="148" t="s">
        <v>32</v>
      </c>
      <c r="V6" s="148" t="s">
        <v>154</v>
      </c>
      <c r="W6" s="148" t="s">
        <v>33</v>
      </c>
      <c r="X6" s="109" t="s">
        <v>267</v>
      </c>
      <c r="Y6" s="109" t="s">
        <v>152</v>
      </c>
      <c r="Z6" s="109" t="s">
        <v>226</v>
      </c>
      <c r="AA6" s="109" t="s">
        <v>317</v>
      </c>
      <c r="AB6" s="109" t="s">
        <v>317</v>
      </c>
      <c r="AC6" s="109" t="s">
        <v>328</v>
      </c>
      <c r="AD6" s="109" t="s">
        <v>296</v>
      </c>
      <c r="AE6" s="109" t="s">
        <v>322</v>
      </c>
      <c r="AF6" s="109" t="s">
        <v>323</v>
      </c>
      <c r="AG6" s="109" t="s">
        <v>279</v>
      </c>
      <c r="AH6" s="109" t="s">
        <v>45</v>
      </c>
      <c r="AI6" s="109" t="s">
        <v>280</v>
      </c>
      <c r="AJ6" s="109" t="s">
        <v>298</v>
      </c>
      <c r="AK6" s="109" t="s">
        <v>52</v>
      </c>
      <c r="AL6" s="109" t="s">
        <v>299</v>
      </c>
      <c r="AM6" s="109" t="s">
        <v>317</v>
      </c>
      <c r="AN6" s="109" t="s">
        <v>317</v>
      </c>
      <c r="AO6" s="110" t="s">
        <v>339</v>
      </c>
      <c r="AP6" s="110" t="s">
        <v>340</v>
      </c>
      <c r="AQ6" s="110" t="s">
        <v>341</v>
      </c>
      <c r="AR6" s="110" t="s">
        <v>393</v>
      </c>
      <c r="AS6" s="110" t="s">
        <v>118</v>
      </c>
    </row>
    <row r="7" spans="1:45" ht="72.75" thickBot="1">
      <c r="A7" s="108" t="s">
        <v>364</v>
      </c>
      <c r="B7" s="151" t="s">
        <v>406</v>
      </c>
      <c r="C7" s="150"/>
      <c r="D7" s="68" t="s">
        <v>370</v>
      </c>
      <c r="E7" s="151" t="s">
        <v>237</v>
      </c>
      <c r="F7" s="74" t="s">
        <v>228</v>
      </c>
      <c r="G7" s="115" t="s">
        <v>347</v>
      </c>
      <c r="H7" s="150"/>
      <c r="I7" s="74" t="s">
        <v>424</v>
      </c>
      <c r="J7" s="70" t="s">
        <v>356</v>
      </c>
      <c r="K7" s="125"/>
      <c r="L7" s="70" t="s">
        <v>270</v>
      </c>
      <c r="M7" s="74" t="s">
        <v>161</v>
      </c>
      <c r="N7" s="74" t="s">
        <v>173</v>
      </c>
      <c r="O7" s="115" t="s">
        <v>130</v>
      </c>
      <c r="P7" s="74" t="s">
        <v>72</v>
      </c>
      <c r="Q7" s="74" t="s">
        <v>27</v>
      </c>
      <c r="R7" s="115" t="s">
        <v>175</v>
      </c>
      <c r="S7" s="115" t="s">
        <v>307</v>
      </c>
      <c r="T7" s="77"/>
      <c r="U7" s="74" t="s">
        <v>409</v>
      </c>
      <c r="V7" s="74" t="s">
        <v>53</v>
      </c>
      <c r="W7" s="77"/>
      <c r="X7" s="83" t="s">
        <v>297</v>
      </c>
      <c r="Y7" s="151" t="s">
        <v>172</v>
      </c>
      <c r="Z7" s="67" t="s">
        <v>142</v>
      </c>
      <c r="AA7" s="65" t="s">
        <v>218</v>
      </c>
      <c r="AB7" s="65" t="s">
        <v>39</v>
      </c>
      <c r="AC7" s="65" t="s">
        <v>65</v>
      </c>
      <c r="AD7" s="65" t="s">
        <v>285</v>
      </c>
      <c r="AE7" s="82" t="s">
        <v>169</v>
      </c>
      <c r="AF7" s="65" t="s">
        <v>288</v>
      </c>
      <c r="AG7" s="67" t="s">
        <v>269</v>
      </c>
      <c r="AH7" s="82" t="s">
        <v>190</v>
      </c>
      <c r="AI7" s="152" t="s">
        <v>193</v>
      </c>
      <c r="AJ7" s="80" t="s">
        <v>381</v>
      </c>
      <c r="AK7" s="73"/>
      <c r="AL7" s="67" t="s">
        <v>74</v>
      </c>
      <c r="AM7" s="65" t="s">
        <v>360</v>
      </c>
      <c r="AN7" s="67" t="s">
        <v>110</v>
      </c>
      <c r="AO7" s="68" t="s">
        <v>189</v>
      </c>
      <c r="AP7" s="65" t="s">
        <v>332</v>
      </c>
      <c r="AQ7" s="65" t="s">
        <v>106</v>
      </c>
      <c r="AR7" s="69" t="s">
        <v>288</v>
      </c>
      <c r="AS7" s="68" t="s">
        <v>47</v>
      </c>
    </row>
    <row r="8" spans="1:45" ht="84">
      <c r="A8" s="66" t="s">
        <v>365</v>
      </c>
      <c r="B8" s="115" t="s">
        <v>369</v>
      </c>
      <c r="C8" s="124"/>
      <c r="D8" s="124"/>
      <c r="E8" s="124"/>
      <c r="F8" s="70" t="s">
        <v>238</v>
      </c>
      <c r="G8" s="124"/>
      <c r="H8" s="124"/>
      <c r="I8" s="74" t="s">
        <v>355</v>
      </c>
      <c r="J8" s="124"/>
      <c r="K8" s="125"/>
      <c r="L8" s="115" t="s">
        <v>178</v>
      </c>
      <c r="M8" s="153" t="s">
        <v>71</v>
      </c>
      <c r="N8" s="115" t="s">
        <v>182</v>
      </c>
      <c r="O8" s="115" t="s">
        <v>70</v>
      </c>
      <c r="P8" s="115" t="s">
        <v>194</v>
      </c>
      <c r="Q8" s="115" t="s">
        <v>167</v>
      </c>
      <c r="R8" s="70" t="s">
        <v>359</v>
      </c>
      <c r="S8" s="70" t="s">
        <v>359</v>
      </c>
      <c r="T8" s="77"/>
      <c r="U8" s="74" t="s">
        <v>318</v>
      </c>
      <c r="V8" s="70" t="s">
        <v>148</v>
      </c>
      <c r="W8" s="77"/>
      <c r="X8" s="77"/>
      <c r="Y8" s="79"/>
      <c r="Z8" s="65" t="s">
        <v>51</v>
      </c>
      <c r="AA8" s="65" t="s">
        <v>122</v>
      </c>
      <c r="AB8" s="80" t="s">
        <v>273</v>
      </c>
      <c r="AC8" s="80" t="s">
        <v>10</v>
      </c>
      <c r="AD8" s="70" t="s">
        <v>359</v>
      </c>
      <c r="AE8" s="154" t="s">
        <v>336</v>
      </c>
      <c r="AF8" s="67" t="s">
        <v>164</v>
      </c>
      <c r="AG8" s="155" t="s">
        <v>36</v>
      </c>
      <c r="AH8" s="82" t="s">
        <v>165</v>
      </c>
      <c r="AI8" s="156" t="s">
        <v>93</v>
      </c>
      <c r="AJ8" s="152" t="s">
        <v>283</v>
      </c>
      <c r="AK8" s="77"/>
      <c r="AL8" s="65" t="s">
        <v>103</v>
      </c>
      <c r="AM8" s="65" t="s">
        <v>403</v>
      </c>
      <c r="AN8" s="80" t="s">
        <v>88</v>
      </c>
      <c r="AO8" s="83" t="s">
        <v>398</v>
      </c>
      <c r="AP8" s="70" t="s">
        <v>359</v>
      </c>
      <c r="AQ8" s="70" t="s">
        <v>97</v>
      </c>
      <c r="AR8" s="68" t="s">
        <v>56</v>
      </c>
      <c r="AS8" s="68" t="s">
        <v>331</v>
      </c>
    </row>
    <row r="9" spans="1:45" ht="60">
      <c r="A9" s="79" t="s">
        <v>366</v>
      </c>
      <c r="B9" s="124"/>
      <c r="C9" s="124"/>
      <c r="D9" s="124"/>
      <c r="E9" s="124"/>
      <c r="F9" s="124"/>
      <c r="G9" s="124"/>
      <c r="H9" s="124"/>
      <c r="I9" s="70" t="s">
        <v>239</v>
      </c>
      <c r="J9" s="124"/>
      <c r="K9" s="77"/>
      <c r="L9" s="125"/>
      <c r="M9" s="125"/>
      <c r="O9" s="115" t="s">
        <v>86</v>
      </c>
      <c r="P9" s="115" t="s">
        <v>177</v>
      </c>
      <c r="Q9" s="74" t="s">
        <v>179</v>
      </c>
      <c r="R9" s="77"/>
      <c r="S9" s="74" t="s">
        <v>358</v>
      </c>
      <c r="T9" s="77"/>
      <c r="U9" s="70" t="s">
        <v>266</v>
      </c>
      <c r="V9" s="157"/>
      <c r="W9" s="77"/>
      <c r="X9" s="78"/>
      <c r="Y9" s="77"/>
      <c r="Z9" s="78"/>
      <c r="AA9" s="65" t="s">
        <v>64</v>
      </c>
      <c r="AB9" s="67" t="s">
        <v>23</v>
      </c>
      <c r="AC9" s="82" t="s">
        <v>41</v>
      </c>
      <c r="AD9" s="77"/>
      <c r="AE9" s="80" t="s">
        <v>208</v>
      </c>
      <c r="AF9" s="77"/>
      <c r="AG9" s="77"/>
      <c r="AH9" s="80" t="s">
        <v>28</v>
      </c>
      <c r="AI9" s="77"/>
      <c r="AJ9" s="158" t="s">
        <v>75</v>
      </c>
      <c r="AK9" s="77"/>
      <c r="AL9" s="65" t="s">
        <v>345</v>
      </c>
      <c r="AM9" s="85" t="s">
        <v>343</v>
      </c>
      <c r="AN9" s="85" t="s">
        <v>344</v>
      </c>
      <c r="AO9" s="70" t="s">
        <v>232</v>
      </c>
      <c r="AP9" s="82" t="s">
        <v>105</v>
      </c>
      <c r="AQ9" s="65" t="s">
        <v>294</v>
      </c>
      <c r="AR9" s="77"/>
      <c r="AS9" s="68" t="s">
        <v>57</v>
      </c>
    </row>
    <row r="10" spans="1:45" ht="60">
      <c r="A10" s="79" t="s">
        <v>367</v>
      </c>
      <c r="B10" s="124"/>
      <c r="C10" s="124"/>
      <c r="D10" s="124"/>
      <c r="E10" s="124"/>
      <c r="F10" s="124"/>
      <c r="G10" s="124"/>
      <c r="H10" s="124"/>
      <c r="I10" s="124"/>
      <c r="J10" s="124"/>
      <c r="K10" s="77"/>
      <c r="L10" s="125"/>
      <c r="M10" s="125"/>
      <c r="N10" s="125"/>
      <c r="O10" s="70" t="s">
        <v>187</v>
      </c>
      <c r="P10" s="77"/>
      <c r="Q10" s="115" t="s">
        <v>84</v>
      </c>
      <c r="R10" s="77"/>
      <c r="S10" s="77"/>
      <c r="T10" s="77"/>
      <c r="V10" s="77"/>
      <c r="W10" s="77"/>
      <c r="X10" s="77"/>
      <c r="Y10" s="77"/>
      <c r="Z10" s="77"/>
      <c r="AA10" s="77"/>
      <c r="AB10" s="77"/>
      <c r="AC10" s="152" t="s">
        <v>115</v>
      </c>
      <c r="AD10" s="77"/>
      <c r="AE10" s="65" t="s">
        <v>274</v>
      </c>
      <c r="AF10" s="77"/>
      <c r="AG10" s="77"/>
      <c r="AH10" s="67" t="s">
        <v>49</v>
      </c>
      <c r="AI10" s="77"/>
      <c r="AJ10" s="82" t="s">
        <v>104</v>
      </c>
      <c r="AK10" s="77"/>
      <c r="AL10" s="65" t="s">
        <v>94</v>
      </c>
      <c r="AM10" s="83" t="s">
        <v>402</v>
      </c>
      <c r="AN10" s="65" t="s">
        <v>349</v>
      </c>
      <c r="AO10" s="65" t="s">
        <v>199</v>
      </c>
      <c r="AP10" s="65" t="s">
        <v>436</v>
      </c>
      <c r="AQ10" s="68" t="s">
        <v>59</v>
      </c>
      <c r="AR10" s="77"/>
      <c r="AS10" s="77"/>
    </row>
    <row r="11" spans="1:45" s="123" customFormat="1" ht="12">
      <c r="A11" s="79" t="s">
        <v>26</v>
      </c>
      <c r="B11" s="114"/>
      <c r="C11" s="114"/>
      <c r="D11" s="114"/>
      <c r="E11" s="118"/>
      <c r="F11" s="118">
        <v>35347.8125</v>
      </c>
      <c r="G11" s="118">
        <v>35382.8125</v>
      </c>
      <c r="H11" s="118"/>
      <c r="I11" s="118"/>
      <c r="J11" s="118"/>
      <c r="K11" s="118">
        <v>35501.8125</v>
      </c>
      <c r="L11" s="118">
        <v>35529.8125</v>
      </c>
      <c r="M11" s="118">
        <v>35557.8125</v>
      </c>
      <c r="N11" s="118">
        <v>35592.8125</v>
      </c>
      <c r="O11" s="118">
        <v>35620</v>
      </c>
      <c r="P11" s="118">
        <v>35655</v>
      </c>
      <c r="Q11" s="118">
        <v>35683</v>
      </c>
      <c r="R11" s="118">
        <v>35711.8125</v>
      </c>
      <c r="S11" s="118">
        <v>35746.8125</v>
      </c>
      <c r="T11" s="118">
        <v>35774.8125</v>
      </c>
      <c r="U11" s="118">
        <v>35802.8125</v>
      </c>
      <c r="V11" s="118">
        <v>35837.8125</v>
      </c>
      <c r="W11" s="118">
        <v>35865.8125</v>
      </c>
      <c r="X11" s="118">
        <v>35893.8125</v>
      </c>
      <c r="Y11" s="118">
        <v>35928.8125</v>
      </c>
      <c r="Z11" s="118">
        <v>35956.8125</v>
      </c>
      <c r="AA11" s="118">
        <v>35984.8125</v>
      </c>
      <c r="AB11" s="118">
        <v>36019.8125</v>
      </c>
      <c r="AC11" s="118">
        <v>36047.8125</v>
      </c>
      <c r="AD11" s="118">
        <v>36075.8125</v>
      </c>
      <c r="AE11" s="118">
        <v>36110.8125</v>
      </c>
      <c r="AF11" s="118">
        <v>36138.8125</v>
      </c>
      <c r="AG11" s="118">
        <v>36173.8125</v>
      </c>
      <c r="AH11" s="118">
        <v>36201.8125</v>
      </c>
      <c r="AI11" s="118">
        <v>36229.8125</v>
      </c>
      <c r="AJ11" s="118">
        <v>36257.8125</v>
      </c>
      <c r="AK11" s="118">
        <v>36292.8125</v>
      </c>
      <c r="AL11" s="118">
        <v>36320.791666666664</v>
      </c>
      <c r="AM11" s="4">
        <v>36348.8125</v>
      </c>
      <c r="AN11" s="4">
        <v>36383.8125</v>
      </c>
      <c r="AO11" s="4">
        <v>36411.8125</v>
      </c>
      <c r="AP11" s="4">
        <v>36446.8125</v>
      </c>
      <c r="AQ11" s="4">
        <v>36474.8125</v>
      </c>
      <c r="AR11" s="4">
        <v>36502.8125</v>
      </c>
      <c r="AS11" s="4">
        <v>36537.8125</v>
      </c>
    </row>
    <row r="12" spans="1:45" ht="60">
      <c r="A12" s="3" t="s">
        <v>263</v>
      </c>
      <c r="B12" s="114"/>
      <c r="C12" s="114"/>
      <c r="D12" s="114"/>
      <c r="E12" s="114"/>
      <c r="F12" s="114"/>
      <c r="G12" s="114"/>
      <c r="H12" s="114"/>
      <c r="I12" s="114"/>
      <c r="J12" s="114"/>
      <c r="K12" s="115"/>
      <c r="L12" s="115"/>
      <c r="M12" s="115"/>
      <c r="N12" s="116"/>
      <c r="O12" s="116"/>
      <c r="P12" s="116"/>
      <c r="Q12" s="117"/>
      <c r="R12" s="116"/>
      <c r="S12" s="116"/>
      <c r="T12" s="116"/>
      <c r="U12" s="115" t="s">
        <v>437</v>
      </c>
      <c r="V12" s="116"/>
      <c r="W12" s="116"/>
      <c r="X12" s="118"/>
      <c r="Y12" s="118"/>
      <c r="Z12" s="118"/>
      <c r="AA12" s="118"/>
      <c r="AB12" s="119" t="s">
        <v>231</v>
      </c>
      <c r="AC12" s="120" t="s">
        <v>278</v>
      </c>
      <c r="AD12" s="120" t="s">
        <v>305</v>
      </c>
      <c r="AE12" s="118"/>
      <c r="AF12" s="121" t="s">
        <v>96</v>
      </c>
      <c r="AG12" s="122" t="s">
        <v>166</v>
      </c>
      <c r="AH12" s="120" t="s">
        <v>67</v>
      </c>
      <c r="AI12" s="120" t="s">
        <v>391</v>
      </c>
      <c r="AJ12" s="120" t="s">
        <v>300</v>
      </c>
      <c r="AK12" s="120" t="s">
        <v>301</v>
      </c>
      <c r="AL12" s="120" t="s">
        <v>277</v>
      </c>
      <c r="AM12" s="120" t="s">
        <v>198</v>
      </c>
      <c r="AN12" s="10" t="s">
        <v>81</v>
      </c>
      <c r="AO12" s="11" t="s">
        <v>163</v>
      </c>
      <c r="AP12" s="11" t="s">
        <v>382</v>
      </c>
      <c r="AQ12" s="4"/>
      <c r="AR12" s="4"/>
      <c r="AS12" s="16" t="s">
        <v>126</v>
      </c>
    </row>
    <row r="13" spans="1:45" ht="72">
      <c r="A13" s="13" t="s">
        <v>233</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t="s">
        <v>272</v>
      </c>
      <c r="AC13" s="14" t="s">
        <v>295</v>
      </c>
      <c r="AD13" s="14"/>
      <c r="AE13" s="14" t="s">
        <v>334</v>
      </c>
      <c r="AF13" s="14" t="s">
        <v>77</v>
      </c>
      <c r="AG13" s="14"/>
      <c r="AH13" s="14" t="s">
        <v>78</v>
      </c>
      <c r="AI13" s="14" t="s">
        <v>101</v>
      </c>
      <c r="AJ13" s="14" t="s">
        <v>357</v>
      </c>
      <c r="AK13" s="14" t="s">
        <v>133</v>
      </c>
      <c r="AL13" s="14" t="s">
        <v>102</v>
      </c>
      <c r="AM13" s="14"/>
      <c r="AN13" s="14"/>
      <c r="AO13" s="14"/>
      <c r="AP13" s="14"/>
      <c r="AQ13" s="14"/>
      <c r="AR13" s="14"/>
      <c r="AS13" s="14"/>
    </row>
    <row r="14" spans="1:45" ht="72">
      <c r="A14" s="79" t="s">
        <v>42</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t="s">
        <v>271</v>
      </c>
      <c r="AD14" s="77" t="s">
        <v>304</v>
      </c>
      <c r="AE14" s="77" t="s">
        <v>3</v>
      </c>
      <c r="AF14" s="77" t="s">
        <v>4</v>
      </c>
      <c r="AG14" s="77" t="s">
        <v>302</v>
      </c>
      <c r="AH14" s="77" t="s">
        <v>389</v>
      </c>
      <c r="AI14" s="77" t="s">
        <v>132</v>
      </c>
      <c r="AJ14" s="77" t="s">
        <v>131</v>
      </c>
      <c r="AK14" s="77" t="s">
        <v>286</v>
      </c>
      <c r="AL14" s="77" t="s">
        <v>287</v>
      </c>
      <c r="AM14" s="77" t="s">
        <v>134</v>
      </c>
      <c r="AN14" s="77"/>
      <c r="AO14" s="77" t="s">
        <v>135</v>
      </c>
      <c r="AP14" s="77" t="s">
        <v>284</v>
      </c>
      <c r="AQ14" s="77" t="s">
        <v>91</v>
      </c>
      <c r="AR14" s="77" t="s">
        <v>310</v>
      </c>
      <c r="AS14" s="77" t="s">
        <v>312</v>
      </c>
    </row>
    <row r="15" spans="1:45" ht="24">
      <c r="A15" s="79" t="s">
        <v>315</v>
      </c>
      <c r="B15" s="87"/>
      <c r="C15" s="87"/>
      <c r="D15" s="87"/>
      <c r="E15" s="87"/>
      <c r="F15" s="87"/>
      <c r="G15" s="87"/>
      <c r="H15" s="87"/>
      <c r="I15" s="87"/>
      <c r="J15" s="87"/>
      <c r="K15" s="87"/>
      <c r="L15" s="87" t="s">
        <v>20</v>
      </c>
      <c r="M15" s="87"/>
      <c r="N15" s="87"/>
      <c r="O15" s="87"/>
      <c r="P15" s="87"/>
      <c r="Q15" s="87"/>
      <c r="R15" s="87"/>
      <c r="S15" s="87"/>
      <c r="T15" s="87"/>
      <c r="U15" s="87"/>
      <c r="V15" s="87"/>
      <c r="W15" s="87"/>
      <c r="X15" s="87" t="s">
        <v>21</v>
      </c>
      <c r="Y15" s="87"/>
      <c r="Z15" s="87"/>
      <c r="AA15" s="87"/>
      <c r="AB15" s="87"/>
      <c r="AC15" s="87"/>
      <c r="AD15" s="87"/>
      <c r="AE15" s="87"/>
      <c r="AF15" s="87"/>
      <c r="AG15" s="87"/>
      <c r="AH15" s="87"/>
      <c r="AI15" s="87"/>
      <c r="AJ15" s="87" t="s">
        <v>20</v>
      </c>
      <c r="AK15" s="87"/>
      <c r="AL15" s="87"/>
      <c r="AM15" s="87"/>
      <c r="AN15" s="87"/>
      <c r="AO15" s="87"/>
      <c r="AP15" s="87"/>
      <c r="AQ15" s="87"/>
      <c r="AR15" s="87"/>
      <c r="AS15" s="87"/>
    </row>
    <row r="16" spans="15:45" ht="36">
      <c r="O16" s="127"/>
      <c r="P16" s="127"/>
      <c r="Q16" s="115" t="s">
        <v>123</v>
      </c>
      <c r="R16" s="127"/>
      <c r="S16" s="127"/>
      <c r="T16" s="128"/>
      <c r="V16" s="128"/>
      <c r="W16" s="128"/>
      <c r="AM16"/>
      <c r="AQ16"/>
      <c r="AR16"/>
      <c r="AS16"/>
    </row>
    <row r="17" spans="5:39" ht="24">
      <c r="E17" s="127"/>
      <c r="F17" s="127"/>
      <c r="G17" s="127"/>
      <c r="H17" s="127"/>
      <c r="P17" s="127"/>
      <c r="Q17" s="124" t="s">
        <v>68</v>
      </c>
      <c r="AM17"/>
    </row>
    <row r="18" spans="5:39" ht="12">
      <c r="E18" s="127"/>
      <c r="F18" s="127"/>
      <c r="G18" s="127"/>
      <c r="AM18"/>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101"/>
  <sheetViews>
    <sheetView workbookViewId="0" topLeftCell="A16">
      <selection activeCell="A21" sqref="A21"/>
    </sheetView>
  </sheetViews>
  <sheetFormatPr defaultColWidth="9.00390625" defaultRowHeight="12"/>
  <cols>
    <col min="1" max="1" width="12.25390625" style="0" customWidth="1"/>
    <col min="2" max="2" width="12.75390625" style="0" customWidth="1"/>
    <col min="3" max="11" width="7.125" style="0" customWidth="1"/>
    <col min="12" max="12" width="1.37890625" style="0" customWidth="1"/>
    <col min="13" max="22" width="4.00390625" style="0" customWidth="1"/>
    <col min="23" max="23" width="3.125" style="0" customWidth="1"/>
    <col min="24" max="16384" width="11.375" style="0" customWidth="1"/>
  </cols>
  <sheetData>
    <row r="1" ht="12">
      <c r="A1" t="s">
        <v>427</v>
      </c>
    </row>
    <row r="2" ht="12">
      <c r="A2" t="s">
        <v>428</v>
      </c>
    </row>
    <row r="3" ht="12">
      <c r="A3" t="s">
        <v>429</v>
      </c>
    </row>
    <row r="5" ht="12">
      <c r="A5" t="s">
        <v>311</v>
      </c>
    </row>
    <row r="6" ht="12">
      <c r="A6" t="s">
        <v>423</v>
      </c>
    </row>
    <row r="7" ht="12">
      <c r="A7" t="s">
        <v>9</v>
      </c>
    </row>
    <row r="8" ht="12">
      <c r="A8" t="s">
        <v>196</v>
      </c>
    </row>
    <row r="11" ht="12">
      <c r="A11" t="s">
        <v>92</v>
      </c>
    </row>
    <row r="12" ht="12">
      <c r="A12" t="s">
        <v>85</v>
      </c>
    </row>
    <row r="13" ht="12">
      <c r="A13" t="s">
        <v>107</v>
      </c>
    </row>
    <row r="14" ht="12">
      <c r="A14" t="s">
        <v>66</v>
      </c>
    </row>
    <row r="15" ht="12">
      <c r="A15" t="s">
        <v>48</v>
      </c>
    </row>
    <row r="16" ht="12">
      <c r="A16" t="s">
        <v>29</v>
      </c>
    </row>
    <row r="17" ht="12">
      <c r="A17" t="s">
        <v>30</v>
      </c>
    </row>
    <row r="19" ht="12">
      <c r="A19" t="s">
        <v>411</v>
      </c>
    </row>
    <row r="20" ht="12">
      <c r="A20" t="s">
        <v>408</v>
      </c>
    </row>
    <row r="21" ht="12">
      <c r="A21" t="s">
        <v>308</v>
      </c>
    </row>
    <row r="22" ht="12">
      <c r="A22" t="s">
        <v>151</v>
      </c>
    </row>
    <row r="23" ht="12">
      <c r="A23" t="s">
        <v>89</v>
      </c>
    </row>
    <row r="25" ht="12">
      <c r="A25" t="s">
        <v>404</v>
      </c>
    </row>
    <row r="26" ht="12">
      <c r="A26" t="s">
        <v>8</v>
      </c>
    </row>
    <row r="28" ht="12">
      <c r="A28" t="s">
        <v>181</v>
      </c>
    </row>
    <row r="29" ht="12">
      <c r="A29" t="s">
        <v>306</v>
      </c>
    </row>
    <row r="30" ht="12">
      <c r="A30" t="s">
        <v>82</v>
      </c>
    </row>
    <row r="31" ht="12">
      <c r="A31" t="s">
        <v>327</v>
      </c>
    </row>
    <row r="33" ht="12">
      <c r="A33" t="s">
        <v>200</v>
      </c>
    </row>
    <row r="34" ht="12">
      <c r="A34" t="s">
        <v>314</v>
      </c>
    </row>
    <row r="35" ht="12">
      <c r="A35" t="s">
        <v>98</v>
      </c>
    </row>
    <row r="36" ht="12">
      <c r="A36" t="s">
        <v>99</v>
      </c>
    </row>
    <row r="37" ht="12">
      <c r="A37" t="s">
        <v>100</v>
      </c>
    </row>
    <row r="38" ht="12">
      <c r="A38" t="s">
        <v>289</v>
      </c>
    </row>
    <row r="40" ht="12">
      <c r="A40" t="s">
        <v>410</v>
      </c>
    </row>
    <row r="41" ht="12">
      <c r="A41" t="s">
        <v>293</v>
      </c>
    </row>
    <row r="42" ht="12">
      <c r="A42" t="s">
        <v>333</v>
      </c>
    </row>
    <row r="44" ht="12">
      <c r="A44" t="s">
        <v>195</v>
      </c>
    </row>
    <row r="45" ht="12">
      <c r="A45" t="s">
        <v>361</v>
      </c>
    </row>
    <row r="46" ht="12">
      <c r="A46" t="s">
        <v>309</v>
      </c>
    </row>
    <row r="47" ht="12.75" thickBot="1"/>
    <row r="48" spans="1:22" ht="12">
      <c r="A48" s="20"/>
      <c r="B48" s="21"/>
      <c r="C48" s="21"/>
      <c r="D48" s="21"/>
      <c r="E48" s="21"/>
      <c r="F48" s="21"/>
      <c r="G48" s="21"/>
      <c r="H48" s="21"/>
      <c r="I48" s="21"/>
      <c r="J48" s="21"/>
      <c r="K48" s="21"/>
      <c r="L48" s="21"/>
      <c r="M48" s="21"/>
      <c r="N48" s="21"/>
      <c r="O48" s="21"/>
      <c r="P48" s="21"/>
      <c r="Q48" s="21"/>
      <c r="R48" s="21"/>
      <c r="S48" s="21"/>
      <c r="T48" s="21"/>
      <c r="U48" s="21"/>
      <c r="V48" s="22"/>
    </row>
    <row r="49" spans="1:22" ht="18">
      <c r="A49" s="23"/>
      <c r="B49" s="15"/>
      <c r="C49" s="15"/>
      <c r="D49" s="15"/>
      <c r="E49" s="15"/>
      <c r="G49" s="15"/>
      <c r="H49" s="30" t="s">
        <v>376</v>
      </c>
      <c r="I49" s="15"/>
      <c r="J49" s="15"/>
      <c r="K49" s="15"/>
      <c r="L49" s="15"/>
      <c r="M49" s="15"/>
      <c r="N49" s="15"/>
      <c r="O49" s="15"/>
      <c r="P49" s="15"/>
      <c r="Q49" s="15"/>
      <c r="R49" s="15"/>
      <c r="S49" s="15"/>
      <c r="T49" s="15"/>
      <c r="U49" s="15"/>
      <c r="V49" s="25"/>
    </row>
    <row r="50" spans="1:22" ht="12">
      <c r="A50" s="23"/>
      <c r="B50" s="15"/>
      <c r="C50" s="15"/>
      <c r="D50" s="15"/>
      <c r="E50" s="15"/>
      <c r="F50" s="24"/>
      <c r="G50" s="15"/>
      <c r="H50" s="15"/>
      <c r="I50" s="15"/>
      <c r="J50" s="15"/>
      <c r="K50" s="15"/>
      <c r="L50" s="15"/>
      <c r="M50" s="15"/>
      <c r="N50" s="15"/>
      <c r="O50" s="15"/>
      <c r="P50" s="15"/>
      <c r="Q50" s="15"/>
      <c r="R50" s="15"/>
      <c r="S50" s="15"/>
      <c r="T50" s="15"/>
      <c r="U50" s="15"/>
      <c r="V50" s="25"/>
    </row>
    <row r="51" spans="1:22" ht="12">
      <c r="A51" s="23" t="s">
        <v>242</v>
      </c>
      <c r="B51" s="36" t="s">
        <v>338</v>
      </c>
      <c r="C51" s="15"/>
      <c r="D51" s="15"/>
      <c r="E51" s="15"/>
      <c r="F51" s="15"/>
      <c r="G51" s="15"/>
      <c r="H51" s="15"/>
      <c r="I51" s="15"/>
      <c r="J51" s="15"/>
      <c r="K51" s="15"/>
      <c r="L51" s="15"/>
      <c r="M51" s="15"/>
      <c r="N51" s="15"/>
      <c r="O51" s="15"/>
      <c r="P51" s="15"/>
      <c r="Q51" s="15"/>
      <c r="R51" s="15"/>
      <c r="S51" s="15"/>
      <c r="T51" s="15"/>
      <c r="U51" s="15"/>
      <c r="V51" s="25"/>
    </row>
    <row r="52" spans="1:22" ht="12">
      <c r="A52" s="23"/>
      <c r="B52" s="15"/>
      <c r="C52" s="15"/>
      <c r="D52" s="15"/>
      <c r="E52" s="15"/>
      <c r="F52" s="15"/>
      <c r="G52" s="60" t="s">
        <v>243</v>
      </c>
      <c r="H52" s="15"/>
      <c r="I52" s="15"/>
      <c r="J52" s="15"/>
      <c r="K52" s="15"/>
      <c r="L52" s="15"/>
      <c r="M52" s="160" t="s">
        <v>244</v>
      </c>
      <c r="N52" s="160"/>
      <c r="O52" s="160"/>
      <c r="P52" s="160"/>
      <c r="Q52" s="160"/>
      <c r="R52" s="160"/>
      <c r="S52" s="160"/>
      <c r="T52" s="160"/>
      <c r="U52" s="160"/>
      <c r="V52" s="161"/>
    </row>
    <row r="53" spans="1:22" ht="12">
      <c r="A53" s="34"/>
      <c r="B53" s="45">
        <v>36403</v>
      </c>
      <c r="C53" s="45">
        <v>36433</v>
      </c>
      <c r="D53" s="45">
        <v>36464</v>
      </c>
      <c r="E53" s="45">
        <v>36494</v>
      </c>
      <c r="F53" s="45">
        <v>36525</v>
      </c>
      <c r="G53" s="45">
        <v>36556</v>
      </c>
      <c r="H53" s="45">
        <v>36585</v>
      </c>
      <c r="I53" s="45">
        <v>36616</v>
      </c>
      <c r="J53" s="45">
        <v>36646</v>
      </c>
      <c r="K53" s="45">
        <v>36677</v>
      </c>
      <c r="L53" s="17"/>
      <c r="M53" s="33">
        <v>1</v>
      </c>
      <c r="N53" s="33">
        <v>2</v>
      </c>
      <c r="O53" s="33">
        <v>3</v>
      </c>
      <c r="P53" s="33">
        <v>4</v>
      </c>
      <c r="Q53" s="33">
        <v>5</v>
      </c>
      <c r="R53" s="33">
        <v>6</v>
      </c>
      <c r="S53" s="33">
        <v>7</v>
      </c>
      <c r="T53" s="33">
        <v>8</v>
      </c>
      <c r="U53" s="33">
        <v>9</v>
      </c>
      <c r="V53" s="56">
        <v>10</v>
      </c>
    </row>
    <row r="54" spans="1:22" ht="12">
      <c r="A54" s="35" t="s">
        <v>245</v>
      </c>
      <c r="B54" s="46">
        <v>9</v>
      </c>
      <c r="C54" s="46">
        <v>7</v>
      </c>
      <c r="D54" s="46">
        <v>1</v>
      </c>
      <c r="E54" s="46">
        <v>2</v>
      </c>
      <c r="F54" s="46">
        <v>3</v>
      </c>
      <c r="G54" s="47"/>
      <c r="H54" s="46">
        <v>6</v>
      </c>
      <c r="I54" s="46">
        <v>5</v>
      </c>
      <c r="J54" s="46">
        <v>4</v>
      </c>
      <c r="K54" s="46">
        <v>8</v>
      </c>
      <c r="L54" s="15"/>
      <c r="M54" s="12">
        <f>COUNTIF($B54:$K54,M$53)</f>
        <v>1</v>
      </c>
      <c r="N54" s="12">
        <f aca="true" t="shared" si="0" ref="N54:V54">COUNTIF($B54:$K54,N$53)</f>
        <v>1</v>
      </c>
      <c r="O54" s="12">
        <f t="shared" si="0"/>
        <v>1</v>
      </c>
      <c r="P54" s="12">
        <f t="shared" si="0"/>
        <v>1</v>
      </c>
      <c r="Q54" s="12">
        <f t="shared" si="0"/>
        <v>1</v>
      </c>
      <c r="R54" s="12">
        <f t="shared" si="0"/>
        <v>1</v>
      </c>
      <c r="S54" s="12">
        <f t="shared" si="0"/>
        <v>1</v>
      </c>
      <c r="T54" s="12">
        <f t="shared" si="0"/>
        <v>1</v>
      </c>
      <c r="U54" s="12">
        <f t="shared" si="0"/>
        <v>1</v>
      </c>
      <c r="V54" s="59">
        <f t="shared" si="0"/>
        <v>0</v>
      </c>
    </row>
    <row r="55" spans="1:22" ht="12">
      <c r="A55" s="35" t="s">
        <v>246</v>
      </c>
      <c r="B55" s="46">
        <v>4</v>
      </c>
      <c r="C55" s="46">
        <v>1</v>
      </c>
      <c r="D55" s="46">
        <v>3</v>
      </c>
      <c r="E55" s="46">
        <v>7</v>
      </c>
      <c r="F55" s="46">
        <v>5</v>
      </c>
      <c r="G55" s="47"/>
      <c r="H55" s="46">
        <v>2</v>
      </c>
      <c r="I55" s="46">
        <v>9</v>
      </c>
      <c r="J55" s="46">
        <v>8</v>
      </c>
      <c r="K55" s="46">
        <v>6</v>
      </c>
      <c r="L55" s="15"/>
      <c r="M55" s="12">
        <f aca="true" t="shared" si="1" ref="M55:V59">COUNTIF($B55:$K55,M$53)</f>
        <v>1</v>
      </c>
      <c r="N55" s="12">
        <f t="shared" si="1"/>
        <v>1</v>
      </c>
      <c r="O55" s="12">
        <f t="shared" si="1"/>
        <v>1</v>
      </c>
      <c r="P55" s="12">
        <f t="shared" si="1"/>
        <v>1</v>
      </c>
      <c r="Q55" s="12">
        <f t="shared" si="1"/>
        <v>1</v>
      </c>
      <c r="R55" s="12">
        <f t="shared" si="1"/>
        <v>1</v>
      </c>
      <c r="S55" s="12">
        <f t="shared" si="1"/>
        <v>1</v>
      </c>
      <c r="T55" s="12">
        <f t="shared" si="1"/>
        <v>1</v>
      </c>
      <c r="U55" s="12">
        <f t="shared" si="1"/>
        <v>1</v>
      </c>
      <c r="V55" s="59">
        <f t="shared" si="1"/>
        <v>0</v>
      </c>
    </row>
    <row r="56" spans="1:22" ht="12">
      <c r="A56" s="35" t="s">
        <v>247</v>
      </c>
      <c r="B56" s="46">
        <v>1</v>
      </c>
      <c r="C56" s="46">
        <v>3</v>
      </c>
      <c r="D56" s="46">
        <v>4</v>
      </c>
      <c r="E56" s="46">
        <v>6</v>
      </c>
      <c r="F56" s="46">
        <v>9</v>
      </c>
      <c r="G56" s="47"/>
      <c r="H56" s="46">
        <v>8</v>
      </c>
      <c r="I56" s="46">
        <v>2</v>
      </c>
      <c r="J56" s="46">
        <v>5</v>
      </c>
      <c r="K56" s="46">
        <v>7</v>
      </c>
      <c r="L56" s="15"/>
      <c r="M56" s="12">
        <f t="shared" si="1"/>
        <v>1</v>
      </c>
      <c r="N56" s="12">
        <f t="shared" si="1"/>
        <v>1</v>
      </c>
      <c r="O56" s="12">
        <f t="shared" si="1"/>
        <v>1</v>
      </c>
      <c r="P56" s="12">
        <f t="shared" si="1"/>
        <v>1</v>
      </c>
      <c r="Q56" s="12">
        <f t="shared" si="1"/>
        <v>1</v>
      </c>
      <c r="R56" s="12">
        <f t="shared" si="1"/>
        <v>1</v>
      </c>
      <c r="S56" s="12">
        <f t="shared" si="1"/>
        <v>1</v>
      </c>
      <c r="T56" s="12">
        <f t="shared" si="1"/>
        <v>1</v>
      </c>
      <c r="U56" s="12">
        <f t="shared" si="1"/>
        <v>1</v>
      </c>
      <c r="V56" s="59">
        <f t="shared" si="1"/>
        <v>0</v>
      </c>
    </row>
    <row r="57" spans="1:22" ht="12">
      <c r="A57" s="35" t="s">
        <v>248</v>
      </c>
      <c r="B57" s="46">
        <v>3</v>
      </c>
      <c r="C57" s="46">
        <v>4</v>
      </c>
      <c r="D57" s="46">
        <v>5</v>
      </c>
      <c r="E57" s="46">
        <v>9</v>
      </c>
      <c r="F57" s="46">
        <v>1</v>
      </c>
      <c r="G57" s="47"/>
      <c r="H57" s="46">
        <v>7</v>
      </c>
      <c r="I57" s="46">
        <v>8</v>
      </c>
      <c r="J57" s="46">
        <v>6</v>
      </c>
      <c r="K57" s="46">
        <v>2</v>
      </c>
      <c r="L57" s="15"/>
      <c r="M57" s="12">
        <f t="shared" si="1"/>
        <v>1</v>
      </c>
      <c r="N57" s="12">
        <f t="shared" si="1"/>
        <v>1</v>
      </c>
      <c r="O57" s="12">
        <f t="shared" si="1"/>
        <v>1</v>
      </c>
      <c r="P57" s="12">
        <f t="shared" si="1"/>
        <v>1</v>
      </c>
      <c r="Q57" s="12">
        <f t="shared" si="1"/>
        <v>1</v>
      </c>
      <c r="R57" s="12">
        <f t="shared" si="1"/>
        <v>1</v>
      </c>
      <c r="S57" s="12">
        <f t="shared" si="1"/>
        <v>1</v>
      </c>
      <c r="T57" s="12">
        <f t="shared" si="1"/>
        <v>1</v>
      </c>
      <c r="U57" s="12">
        <f t="shared" si="1"/>
        <v>1</v>
      </c>
      <c r="V57" s="59">
        <f t="shared" si="1"/>
        <v>0</v>
      </c>
    </row>
    <row r="58" spans="1:22" ht="12">
      <c r="A58" s="35" t="s">
        <v>249</v>
      </c>
      <c r="B58" s="46">
        <v>5</v>
      </c>
      <c r="C58" s="46">
        <v>8</v>
      </c>
      <c r="D58" s="46">
        <v>2</v>
      </c>
      <c r="E58" s="46">
        <v>3</v>
      </c>
      <c r="F58" s="46">
        <v>7</v>
      </c>
      <c r="G58" s="47"/>
      <c r="H58" s="46">
        <v>1</v>
      </c>
      <c r="I58" s="46">
        <v>6</v>
      </c>
      <c r="J58" s="46">
        <v>9</v>
      </c>
      <c r="K58" s="46">
        <v>4</v>
      </c>
      <c r="L58" s="15"/>
      <c r="M58" s="12">
        <f t="shared" si="1"/>
        <v>1</v>
      </c>
      <c r="N58" s="12">
        <f t="shared" si="1"/>
        <v>1</v>
      </c>
      <c r="O58" s="12">
        <f t="shared" si="1"/>
        <v>1</v>
      </c>
      <c r="P58" s="12">
        <f t="shared" si="1"/>
        <v>1</v>
      </c>
      <c r="Q58" s="12">
        <f t="shared" si="1"/>
        <v>1</v>
      </c>
      <c r="R58" s="12">
        <f t="shared" si="1"/>
        <v>1</v>
      </c>
      <c r="S58" s="12">
        <f t="shared" si="1"/>
        <v>1</v>
      </c>
      <c r="T58" s="12">
        <f t="shared" si="1"/>
        <v>1</v>
      </c>
      <c r="U58" s="12">
        <f t="shared" si="1"/>
        <v>1</v>
      </c>
      <c r="V58" s="59">
        <f t="shared" si="1"/>
        <v>0</v>
      </c>
    </row>
    <row r="59" spans="1:22" ht="12">
      <c r="A59" s="35" t="s">
        <v>250</v>
      </c>
      <c r="B59" s="46">
        <v>7</v>
      </c>
      <c r="C59" s="46">
        <v>9</v>
      </c>
      <c r="D59" s="46">
        <v>8</v>
      </c>
      <c r="E59" s="46">
        <v>1</v>
      </c>
      <c r="F59" s="46">
        <v>6</v>
      </c>
      <c r="G59" s="47"/>
      <c r="H59" s="46">
        <v>3</v>
      </c>
      <c r="I59" s="46">
        <v>4</v>
      </c>
      <c r="J59" s="46">
        <v>2</v>
      </c>
      <c r="K59" s="46">
        <v>5</v>
      </c>
      <c r="L59" s="15"/>
      <c r="M59" s="12">
        <f t="shared" si="1"/>
        <v>1</v>
      </c>
      <c r="N59" s="12">
        <f t="shared" si="1"/>
        <v>1</v>
      </c>
      <c r="O59" s="12">
        <f t="shared" si="1"/>
        <v>1</v>
      </c>
      <c r="P59" s="12">
        <f t="shared" si="1"/>
        <v>1</v>
      </c>
      <c r="Q59" s="12">
        <f t="shared" si="1"/>
        <v>1</v>
      </c>
      <c r="R59" s="12">
        <f t="shared" si="1"/>
        <v>1</v>
      </c>
      <c r="S59" s="12">
        <f t="shared" si="1"/>
        <v>1</v>
      </c>
      <c r="T59" s="12">
        <f t="shared" si="1"/>
        <v>1</v>
      </c>
      <c r="U59" s="12">
        <f t="shared" si="1"/>
        <v>1</v>
      </c>
      <c r="V59" s="59">
        <f t="shared" si="1"/>
        <v>0</v>
      </c>
    </row>
    <row r="60" spans="1:24" ht="39" customHeight="1">
      <c r="A60" s="57"/>
      <c r="B60" s="61" t="str">
        <f>B54&amp;"P, "&amp;B55&amp;"G, "&amp;B56&amp;"C, "&amp;B57&amp;"E, "&amp;B58&amp;"S, "&amp;B59&amp;"K"</f>
        <v>9P, 4G, 1C, 3E, 5S, 7K</v>
      </c>
      <c r="C60" s="61" t="str">
        <f aca="true" t="shared" si="2" ref="C60:K60">C54&amp;"P, "&amp;C55&amp;"G, "&amp;C56&amp;"C, "&amp;C57&amp;"E, "&amp;C58&amp;"S, "&amp;C59&amp;"K"</f>
        <v>7P, 1G, 3C, 4E, 8S, 9K</v>
      </c>
      <c r="D60" s="61" t="str">
        <f t="shared" si="2"/>
        <v>1P, 3G, 4C, 5E, 2S, 8K</v>
      </c>
      <c r="E60" s="61" t="str">
        <f t="shared" si="2"/>
        <v>2P, 7G, 6C, 9E, 3S, 1K</v>
      </c>
      <c r="F60" s="61" t="str">
        <f t="shared" si="2"/>
        <v>3P, 5G, 9C, 1E, 7S, 6K</v>
      </c>
      <c r="G60" s="61" t="str">
        <f t="shared" si="2"/>
        <v>P, G, C, E, S, K</v>
      </c>
      <c r="H60" s="61" t="str">
        <f t="shared" si="2"/>
        <v>6P, 2G, 8C, 7E, 1S, 3K</v>
      </c>
      <c r="I60" s="61" t="str">
        <f t="shared" si="2"/>
        <v>5P, 9G, 2C, 8E, 6S, 4K</v>
      </c>
      <c r="J60" s="61" t="str">
        <f t="shared" si="2"/>
        <v>4P, 8G, 5C, 6E, 9S, 2K</v>
      </c>
      <c r="K60" s="61" t="str">
        <f t="shared" si="2"/>
        <v>8P, 6G, 7C, 2E, 4S, 5K</v>
      </c>
      <c r="L60" s="15"/>
      <c r="M60" s="15"/>
      <c r="N60" s="15"/>
      <c r="O60" s="15"/>
      <c r="P60" s="15"/>
      <c r="Q60" s="15"/>
      <c r="R60" s="15"/>
      <c r="S60" s="15"/>
      <c r="T60" s="15"/>
      <c r="U60" s="15"/>
      <c r="V60" s="25"/>
      <c r="W60" s="159" t="s">
        <v>425</v>
      </c>
      <c r="X60" s="159" t="s">
        <v>426</v>
      </c>
    </row>
    <row r="61" spans="1:22" ht="12">
      <c r="A61" s="57"/>
      <c r="B61" s="58"/>
      <c r="C61" s="58"/>
      <c r="D61" s="58"/>
      <c r="E61" s="58"/>
      <c r="F61" s="58"/>
      <c r="G61" s="58"/>
      <c r="H61" s="58"/>
      <c r="I61" s="58"/>
      <c r="J61" s="58"/>
      <c r="K61" s="58"/>
      <c r="L61" s="15"/>
      <c r="M61" s="15"/>
      <c r="N61" s="15"/>
      <c r="O61" s="15"/>
      <c r="P61" s="15"/>
      <c r="Q61" s="15"/>
      <c r="R61" s="15"/>
      <c r="S61" s="15"/>
      <c r="T61" s="15"/>
      <c r="U61" s="15"/>
      <c r="V61" s="25"/>
    </row>
    <row r="62" spans="1:22" ht="12.75" thickBot="1">
      <c r="A62" s="23"/>
      <c r="B62" s="15"/>
      <c r="C62" s="15"/>
      <c r="D62" s="15"/>
      <c r="E62" s="15"/>
      <c r="F62" s="15"/>
      <c r="G62" s="18"/>
      <c r="H62" s="15"/>
      <c r="I62" s="15"/>
      <c r="J62" s="15"/>
      <c r="K62" s="15"/>
      <c r="L62" s="15"/>
      <c r="M62" s="15"/>
      <c r="N62" s="15"/>
      <c r="O62" s="15"/>
      <c r="P62" s="15"/>
      <c r="Q62" s="15"/>
      <c r="R62" s="15"/>
      <c r="S62" s="15"/>
      <c r="T62" s="15"/>
      <c r="U62" s="15"/>
      <c r="V62" s="25"/>
    </row>
    <row r="63" spans="1:22" ht="12.75" thickBot="1">
      <c r="A63" s="162" t="s">
        <v>392</v>
      </c>
      <c r="B63" s="163"/>
      <c r="C63" s="163"/>
      <c r="D63" s="163"/>
      <c r="E63" s="163"/>
      <c r="F63" s="163"/>
      <c r="G63" s="163"/>
      <c r="H63" s="163"/>
      <c r="I63" s="163"/>
      <c r="J63" s="163"/>
      <c r="K63" s="164"/>
      <c r="L63" s="15"/>
      <c r="M63" s="15"/>
      <c r="N63" s="15"/>
      <c r="O63" s="15"/>
      <c r="P63" s="15"/>
      <c r="Q63" s="15"/>
      <c r="R63" s="15"/>
      <c r="S63" s="15"/>
      <c r="T63" s="15"/>
      <c r="U63" s="15"/>
      <c r="V63" s="25"/>
    </row>
    <row r="64" spans="1:22" ht="12">
      <c r="A64" s="54" t="s">
        <v>251</v>
      </c>
      <c r="B64" s="55">
        <f>COUNTIF(B$54:B$59,1)-1</f>
        <v>0</v>
      </c>
      <c r="C64" s="55">
        <f aca="true" t="shared" si="3" ref="C64:K64">COUNTIF(C$54:C$59,1)-1</f>
        <v>0</v>
      </c>
      <c r="D64" s="55">
        <f t="shared" si="3"/>
        <v>0</v>
      </c>
      <c r="E64" s="55">
        <f t="shared" si="3"/>
        <v>0</v>
      </c>
      <c r="F64" s="55">
        <f t="shared" si="3"/>
        <v>0</v>
      </c>
      <c r="G64" s="55">
        <f t="shared" si="3"/>
        <v>-1</v>
      </c>
      <c r="H64" s="55">
        <f t="shared" si="3"/>
        <v>0</v>
      </c>
      <c r="I64" s="55">
        <f t="shared" si="3"/>
        <v>-1</v>
      </c>
      <c r="J64" s="55">
        <f t="shared" si="3"/>
        <v>-1</v>
      </c>
      <c r="K64" s="55">
        <f t="shared" si="3"/>
        <v>-1</v>
      </c>
      <c r="L64" s="15"/>
      <c r="M64" s="15"/>
      <c r="N64" s="19" t="s">
        <v>120</v>
      </c>
      <c r="O64" s="19"/>
      <c r="P64" s="19"/>
      <c r="Q64" s="19"/>
      <c r="R64" s="19"/>
      <c r="S64" s="19"/>
      <c r="T64" s="19"/>
      <c r="U64" s="19"/>
      <c r="V64" s="19"/>
    </row>
    <row r="65" spans="1:22" ht="12">
      <c r="A65" s="26" t="s">
        <v>252</v>
      </c>
      <c r="B65" s="19">
        <f>COUNTIF(B$54:B$59,2)-1</f>
        <v>-1</v>
      </c>
      <c r="C65" s="19">
        <f aca="true" t="shared" si="4" ref="C65:K65">COUNTIF(C$54:C$59,2)-1</f>
        <v>-1</v>
      </c>
      <c r="D65" s="19">
        <f t="shared" si="4"/>
        <v>0</v>
      </c>
      <c r="E65" s="19">
        <f t="shared" si="4"/>
        <v>0</v>
      </c>
      <c r="F65" s="19">
        <f t="shared" si="4"/>
        <v>-1</v>
      </c>
      <c r="G65" s="19">
        <f t="shared" si="4"/>
        <v>-1</v>
      </c>
      <c r="H65" s="19">
        <f t="shared" si="4"/>
        <v>0</v>
      </c>
      <c r="I65" s="19">
        <f t="shared" si="4"/>
        <v>0</v>
      </c>
      <c r="J65" s="19">
        <f t="shared" si="4"/>
        <v>0</v>
      </c>
      <c r="K65" s="19">
        <f t="shared" si="4"/>
        <v>0</v>
      </c>
      <c r="L65" s="15"/>
      <c r="M65" s="15"/>
      <c r="N65" s="19" t="s">
        <v>121</v>
      </c>
      <c r="O65" s="19"/>
      <c r="P65" s="19"/>
      <c r="Q65" s="19"/>
      <c r="R65" s="19"/>
      <c r="S65" s="19"/>
      <c r="T65" s="19"/>
      <c r="U65" s="19"/>
      <c r="V65" s="19"/>
    </row>
    <row r="66" spans="1:22" ht="12">
      <c r="A66" s="26" t="s">
        <v>253</v>
      </c>
      <c r="B66" s="19">
        <f>COUNTIF(B$54:B$59,3)-1</f>
        <v>0</v>
      </c>
      <c r="C66" s="19">
        <f aca="true" t="shared" si="5" ref="C66:K66">COUNTIF(C$54:C$59,3)-1</f>
        <v>0</v>
      </c>
      <c r="D66" s="19">
        <f t="shared" si="5"/>
        <v>0</v>
      </c>
      <c r="E66" s="19">
        <f t="shared" si="5"/>
        <v>0</v>
      </c>
      <c r="F66" s="19">
        <f t="shared" si="5"/>
        <v>0</v>
      </c>
      <c r="G66" s="19">
        <f t="shared" si="5"/>
        <v>-1</v>
      </c>
      <c r="H66" s="19">
        <f t="shared" si="5"/>
        <v>0</v>
      </c>
      <c r="I66" s="19">
        <f t="shared" si="5"/>
        <v>-1</v>
      </c>
      <c r="J66" s="19">
        <f t="shared" si="5"/>
        <v>-1</v>
      </c>
      <c r="K66" s="19">
        <f t="shared" si="5"/>
        <v>-1</v>
      </c>
      <c r="L66" s="15"/>
      <c r="M66" s="15"/>
      <c r="N66" s="19" t="s">
        <v>34</v>
      </c>
      <c r="O66" s="19"/>
      <c r="P66" s="19"/>
      <c r="Q66" s="19"/>
      <c r="R66" s="19"/>
      <c r="S66" s="19"/>
      <c r="T66" s="19"/>
      <c r="U66" s="19"/>
      <c r="V66" s="19"/>
    </row>
    <row r="67" spans="1:22" ht="12">
      <c r="A67" s="26" t="s">
        <v>254</v>
      </c>
      <c r="B67" s="19">
        <f>COUNTIF(B$54:B$59,4)-1</f>
        <v>0</v>
      </c>
      <c r="C67" s="19">
        <f aca="true" t="shared" si="6" ref="C67:K67">COUNTIF(C$54:C$59,4)-1</f>
        <v>0</v>
      </c>
      <c r="D67" s="19">
        <f t="shared" si="6"/>
        <v>0</v>
      </c>
      <c r="E67" s="19">
        <f t="shared" si="6"/>
        <v>-1</v>
      </c>
      <c r="F67" s="19">
        <f t="shared" si="6"/>
        <v>-1</v>
      </c>
      <c r="G67" s="19">
        <f t="shared" si="6"/>
        <v>-1</v>
      </c>
      <c r="H67" s="19">
        <f t="shared" si="6"/>
        <v>-1</v>
      </c>
      <c r="I67" s="19">
        <f t="shared" si="6"/>
        <v>0</v>
      </c>
      <c r="J67" s="19">
        <f t="shared" si="6"/>
        <v>0</v>
      </c>
      <c r="K67" s="19">
        <f t="shared" si="6"/>
        <v>0</v>
      </c>
      <c r="L67" s="15"/>
      <c r="M67" s="15"/>
      <c r="N67" s="19" t="s">
        <v>35</v>
      </c>
      <c r="O67" s="19"/>
      <c r="P67" s="19"/>
      <c r="Q67" s="19"/>
      <c r="R67" s="19"/>
      <c r="S67" s="19"/>
      <c r="T67" s="19"/>
      <c r="U67" s="19"/>
      <c r="V67" s="19"/>
    </row>
    <row r="68" spans="1:22" ht="12">
      <c r="A68" s="26" t="s">
        <v>255</v>
      </c>
      <c r="B68" s="19">
        <f>COUNTIF(B$54:B$59,5)-1</f>
        <v>0</v>
      </c>
      <c r="C68" s="19">
        <f aca="true" t="shared" si="7" ref="C68:K68">COUNTIF(C$54:C$59,5)-1</f>
        <v>-1</v>
      </c>
      <c r="D68" s="19">
        <f t="shared" si="7"/>
        <v>0</v>
      </c>
      <c r="E68" s="19">
        <f t="shared" si="7"/>
        <v>-1</v>
      </c>
      <c r="F68" s="19">
        <f t="shared" si="7"/>
        <v>0</v>
      </c>
      <c r="G68" s="19">
        <f t="shared" si="7"/>
        <v>-1</v>
      </c>
      <c r="H68" s="19">
        <f t="shared" si="7"/>
        <v>-1</v>
      </c>
      <c r="I68" s="19">
        <f t="shared" si="7"/>
        <v>0</v>
      </c>
      <c r="J68" s="19">
        <f t="shared" si="7"/>
        <v>0</v>
      </c>
      <c r="K68" s="19">
        <f t="shared" si="7"/>
        <v>0</v>
      </c>
      <c r="L68" s="15"/>
      <c r="M68" s="15"/>
      <c r="N68" s="19" t="s">
        <v>127</v>
      </c>
      <c r="O68" s="19"/>
      <c r="P68" s="19"/>
      <c r="Q68" s="19"/>
      <c r="R68" s="19"/>
      <c r="S68" s="19"/>
      <c r="T68" s="19"/>
      <c r="U68" s="19"/>
      <c r="V68" s="19"/>
    </row>
    <row r="69" spans="1:22" ht="12">
      <c r="A69" s="26" t="s">
        <v>256</v>
      </c>
      <c r="B69" s="19">
        <f>COUNTIF(B$54:B$59,6)-1</f>
        <v>-1</v>
      </c>
      <c r="C69" s="19">
        <f aca="true" t="shared" si="8" ref="C69:K69">COUNTIF(C$54:C$59,6)-1</f>
        <v>-1</v>
      </c>
      <c r="D69" s="19">
        <f t="shared" si="8"/>
        <v>-1</v>
      </c>
      <c r="E69" s="19">
        <f t="shared" si="8"/>
        <v>0</v>
      </c>
      <c r="F69" s="19">
        <f t="shared" si="8"/>
        <v>0</v>
      </c>
      <c r="G69" s="19">
        <f t="shared" si="8"/>
        <v>-1</v>
      </c>
      <c r="H69" s="19">
        <f t="shared" si="8"/>
        <v>0</v>
      </c>
      <c r="I69" s="19">
        <f t="shared" si="8"/>
        <v>0</v>
      </c>
      <c r="J69" s="19">
        <f t="shared" si="8"/>
        <v>0</v>
      </c>
      <c r="K69" s="19">
        <f t="shared" si="8"/>
        <v>0</v>
      </c>
      <c r="L69" s="15"/>
      <c r="M69" s="15"/>
      <c r="N69" s="19" t="s">
        <v>128</v>
      </c>
      <c r="O69" s="19"/>
      <c r="P69" s="19"/>
      <c r="Q69" s="19"/>
      <c r="R69" s="19"/>
      <c r="S69" s="19"/>
      <c r="T69" s="19"/>
      <c r="U69" s="19"/>
      <c r="V69" s="19"/>
    </row>
    <row r="70" spans="1:22" ht="12">
      <c r="A70" s="26" t="s">
        <v>257</v>
      </c>
      <c r="B70" s="19">
        <f>COUNTIF(B$54:B$59,7)-1</f>
        <v>0</v>
      </c>
      <c r="C70" s="19">
        <f aca="true" t="shared" si="9" ref="C70:K70">COUNTIF(C$54:C$59,7)-1</f>
        <v>0</v>
      </c>
      <c r="D70" s="19">
        <f t="shared" si="9"/>
        <v>-1</v>
      </c>
      <c r="E70" s="19">
        <f t="shared" si="9"/>
        <v>0</v>
      </c>
      <c r="F70" s="19">
        <f t="shared" si="9"/>
        <v>0</v>
      </c>
      <c r="G70" s="19">
        <f t="shared" si="9"/>
        <v>-1</v>
      </c>
      <c r="H70" s="19">
        <f t="shared" si="9"/>
        <v>0</v>
      </c>
      <c r="I70" s="19">
        <f t="shared" si="9"/>
        <v>-1</v>
      </c>
      <c r="J70" s="19">
        <f t="shared" si="9"/>
        <v>-1</v>
      </c>
      <c r="K70" s="19">
        <f t="shared" si="9"/>
        <v>0</v>
      </c>
      <c r="L70" s="15"/>
      <c r="M70" s="15"/>
      <c r="N70" s="19" t="s">
        <v>129</v>
      </c>
      <c r="O70" s="19"/>
      <c r="P70" s="19"/>
      <c r="Q70" s="19"/>
      <c r="R70" s="19"/>
      <c r="S70" s="19"/>
      <c r="T70" s="19"/>
      <c r="U70" s="19"/>
      <c r="V70" s="19"/>
    </row>
    <row r="71" spans="1:22" ht="12">
      <c r="A71" s="26" t="s">
        <v>258</v>
      </c>
      <c r="B71" s="19">
        <f>COUNTIF(B$54:B$59,8)-1</f>
        <v>-1</v>
      </c>
      <c r="C71" s="19">
        <f aca="true" t="shared" si="10" ref="C71:K71">COUNTIF(C$54:C$59,8)-1</f>
        <v>0</v>
      </c>
      <c r="D71" s="19">
        <f t="shared" si="10"/>
        <v>0</v>
      </c>
      <c r="E71" s="19">
        <f t="shared" si="10"/>
        <v>-1</v>
      </c>
      <c r="F71" s="19">
        <f t="shared" si="10"/>
        <v>-1</v>
      </c>
      <c r="G71" s="19">
        <f t="shared" si="10"/>
        <v>-1</v>
      </c>
      <c r="H71" s="19">
        <f t="shared" si="10"/>
        <v>0</v>
      </c>
      <c r="I71" s="19">
        <f t="shared" si="10"/>
        <v>0</v>
      </c>
      <c r="J71" s="19">
        <f t="shared" si="10"/>
        <v>0</v>
      </c>
      <c r="K71" s="19">
        <f t="shared" si="10"/>
        <v>0</v>
      </c>
      <c r="L71" s="15"/>
      <c r="M71" s="15"/>
      <c r="N71" s="15"/>
      <c r="O71" s="15"/>
      <c r="P71" s="15"/>
      <c r="Q71" s="15"/>
      <c r="R71" s="15"/>
      <c r="S71" s="15"/>
      <c r="T71" s="15"/>
      <c r="U71" s="15"/>
      <c r="V71" s="25"/>
    </row>
    <row r="72" spans="1:22" ht="12">
      <c r="A72" s="26" t="s">
        <v>259</v>
      </c>
      <c r="B72" s="19">
        <f>COUNTIF(B$54:B$59,9)-1</f>
        <v>0</v>
      </c>
      <c r="C72" s="19">
        <f aca="true" t="shared" si="11" ref="C72:K72">COUNTIF(C$54:C$59,9)-1</f>
        <v>0</v>
      </c>
      <c r="D72" s="19">
        <f t="shared" si="11"/>
        <v>-1</v>
      </c>
      <c r="E72" s="19">
        <f t="shared" si="11"/>
        <v>0</v>
      </c>
      <c r="F72" s="19">
        <f t="shared" si="11"/>
        <v>0</v>
      </c>
      <c r="G72" s="19">
        <f t="shared" si="11"/>
        <v>-1</v>
      </c>
      <c r="H72" s="19">
        <f t="shared" si="11"/>
        <v>-1</v>
      </c>
      <c r="I72" s="19">
        <f t="shared" si="11"/>
        <v>0</v>
      </c>
      <c r="J72" s="19">
        <f t="shared" si="11"/>
        <v>0</v>
      </c>
      <c r="K72" s="19">
        <f t="shared" si="11"/>
        <v>-1</v>
      </c>
      <c r="L72" s="15"/>
      <c r="M72" s="15"/>
      <c r="N72" s="15"/>
      <c r="O72" s="15"/>
      <c r="P72" s="15"/>
      <c r="Q72" s="15"/>
      <c r="R72" s="15"/>
      <c r="S72" s="15"/>
      <c r="T72" s="15"/>
      <c r="U72" s="15"/>
      <c r="V72" s="25"/>
    </row>
    <row r="73" spans="1:22" ht="12">
      <c r="A73" s="31" t="s">
        <v>260</v>
      </c>
      <c r="B73" s="32">
        <f>COUNTIF(B$54:B$59,10)-1</f>
        <v>-1</v>
      </c>
      <c r="C73" s="32">
        <f aca="true" t="shared" si="12" ref="C73:K73">COUNTIF(C$54:C$59,10)-1</f>
        <v>-1</v>
      </c>
      <c r="D73" s="32">
        <f t="shared" si="12"/>
        <v>-1</v>
      </c>
      <c r="E73" s="32">
        <f t="shared" si="12"/>
        <v>-1</v>
      </c>
      <c r="F73" s="32">
        <f t="shared" si="12"/>
        <v>-1</v>
      </c>
      <c r="G73" s="32">
        <f t="shared" si="12"/>
        <v>-1</v>
      </c>
      <c r="H73" s="32">
        <f t="shared" si="12"/>
        <v>-1</v>
      </c>
      <c r="I73" s="32">
        <f t="shared" si="12"/>
        <v>-1</v>
      </c>
      <c r="J73" s="32">
        <f t="shared" si="12"/>
        <v>-1</v>
      </c>
      <c r="K73" s="32">
        <f t="shared" si="12"/>
        <v>-1</v>
      </c>
      <c r="L73" s="15"/>
      <c r="M73" s="15"/>
      <c r="N73" s="15"/>
      <c r="O73" s="15"/>
      <c r="P73" s="15"/>
      <c r="Q73" s="15"/>
      <c r="R73" s="15"/>
      <c r="S73" s="15"/>
      <c r="T73" s="15"/>
      <c r="U73" s="15"/>
      <c r="V73" s="25"/>
    </row>
    <row r="74" spans="1:22" ht="12.75" thickBot="1">
      <c r="A74" s="27"/>
      <c r="B74" s="28"/>
      <c r="C74" s="28"/>
      <c r="D74" s="28"/>
      <c r="E74" s="28"/>
      <c r="F74" s="28"/>
      <c r="G74" s="28"/>
      <c r="H74" s="28"/>
      <c r="I74" s="28"/>
      <c r="J74" s="28"/>
      <c r="K74" s="28"/>
      <c r="L74" s="28"/>
      <c r="M74" s="28"/>
      <c r="N74" s="28"/>
      <c r="O74" s="28"/>
      <c r="P74" s="28"/>
      <c r="Q74" s="28"/>
      <c r="R74" s="28"/>
      <c r="S74" s="28"/>
      <c r="T74" s="28"/>
      <c r="U74" s="28"/>
      <c r="V74" s="29"/>
    </row>
    <row r="75" ht="12.75" thickBot="1"/>
    <row r="76" spans="1:19" ht="12">
      <c r="A76" s="20"/>
      <c r="B76" s="21"/>
      <c r="C76" s="21"/>
      <c r="D76" s="21"/>
      <c r="E76" s="21"/>
      <c r="F76" s="21"/>
      <c r="G76" s="21"/>
      <c r="H76" s="21"/>
      <c r="I76" s="21"/>
      <c r="J76" s="21"/>
      <c r="K76" s="21"/>
      <c r="L76" s="21"/>
      <c r="M76" s="21"/>
      <c r="N76" s="21"/>
      <c r="O76" s="21"/>
      <c r="P76" s="21"/>
      <c r="Q76" s="21"/>
      <c r="R76" s="21"/>
      <c r="S76" s="22"/>
    </row>
    <row r="77" spans="1:19" ht="12">
      <c r="A77" s="23"/>
      <c r="C77" s="15"/>
      <c r="F77" s="24" t="s">
        <v>174</v>
      </c>
      <c r="G77" s="15"/>
      <c r="H77" s="15"/>
      <c r="I77" s="15"/>
      <c r="J77" s="15"/>
      <c r="K77" s="15"/>
      <c r="L77" s="15"/>
      <c r="M77" s="15"/>
      <c r="N77" s="15"/>
      <c r="O77" s="15"/>
      <c r="P77" s="15"/>
      <c r="Q77" s="15"/>
      <c r="R77" s="15"/>
      <c r="S77" s="25"/>
    </row>
    <row r="78" spans="1:19" ht="12">
      <c r="A78" s="23"/>
      <c r="B78" s="15"/>
      <c r="C78" s="15"/>
      <c r="D78" s="15"/>
      <c r="E78" s="15"/>
      <c r="F78" s="15"/>
      <c r="G78" s="15"/>
      <c r="H78" s="15"/>
      <c r="I78" s="15"/>
      <c r="J78" s="15"/>
      <c r="K78" s="15"/>
      <c r="L78" s="15"/>
      <c r="M78" s="15"/>
      <c r="N78" s="15"/>
      <c r="O78" s="15"/>
      <c r="P78" s="15"/>
      <c r="Q78" s="15"/>
      <c r="R78" s="15"/>
      <c r="S78" s="25"/>
    </row>
    <row r="79" spans="1:19" ht="12">
      <c r="A79" s="23" t="s">
        <v>435</v>
      </c>
      <c r="B79" s="38">
        <v>5</v>
      </c>
      <c r="C79" s="15"/>
      <c r="D79" s="15"/>
      <c r="E79" s="48" t="s">
        <v>224</v>
      </c>
      <c r="F79" s="49"/>
      <c r="G79" s="49"/>
      <c r="H79" s="49"/>
      <c r="I79" s="49"/>
      <c r="J79" s="49"/>
      <c r="K79" s="49"/>
      <c r="L79" s="49"/>
      <c r="M79" s="49"/>
      <c r="N79" s="49"/>
      <c r="O79" s="49"/>
      <c r="P79" s="49"/>
      <c r="Q79" s="49"/>
      <c r="R79" s="49"/>
      <c r="S79" s="52"/>
    </row>
    <row r="80" spans="1:19" ht="12">
      <c r="A80" s="23" t="s">
        <v>377</v>
      </c>
      <c r="B80" s="8">
        <f ca="1">INDIRECT(ADDRESS(5,B79,1,1,"Pack 411 Current Calendar"))</f>
        <v>36658.791666666664</v>
      </c>
      <c r="C80" s="15"/>
      <c r="D80" s="15"/>
      <c r="E80" s="50" t="s">
        <v>225</v>
      </c>
      <c r="F80" s="51"/>
      <c r="G80" s="51"/>
      <c r="H80" s="51"/>
      <c r="I80" s="51"/>
      <c r="J80" s="51"/>
      <c r="K80" s="51"/>
      <c r="L80" s="51"/>
      <c r="M80" s="51"/>
      <c r="N80" s="51"/>
      <c r="O80" s="51"/>
      <c r="P80" s="51"/>
      <c r="Q80" s="51"/>
      <c r="R80" s="51"/>
      <c r="S80" s="53"/>
    </row>
    <row r="81" spans="1:19" ht="39" customHeight="1">
      <c r="A81" s="23" t="s">
        <v>378</v>
      </c>
      <c r="B81" s="9" t="str">
        <f ca="1">INDIRECT(ADDRESS(6,B79,1,1,"Pack 411 Current Calendar"))</f>
        <v>My Home State</v>
      </c>
      <c r="C81" s="15"/>
      <c r="D81" s="15"/>
      <c r="E81" s="15"/>
      <c r="F81" s="15"/>
      <c r="G81" s="15"/>
      <c r="H81" s="15"/>
      <c r="I81" s="15"/>
      <c r="J81" s="15"/>
      <c r="K81" s="15"/>
      <c r="L81" s="15"/>
      <c r="M81" s="15"/>
      <c r="N81" s="15"/>
      <c r="O81" s="15"/>
      <c r="P81" s="15"/>
      <c r="Q81" s="15"/>
      <c r="R81" s="15"/>
      <c r="S81" s="25"/>
    </row>
    <row r="82" spans="1:19" ht="24.75" thickBot="1">
      <c r="A82" s="23" t="s">
        <v>379</v>
      </c>
      <c r="B82" s="2" t="str">
        <f ca="1">INDIRECT(ADDRESS(7,B79,1,1,"Pack 411 Current Calendar"))</f>
        <v>4P, 8G, 5C, 6E, 9S, 2K</v>
      </c>
      <c r="C82" s="15"/>
      <c r="D82" s="15"/>
      <c r="E82" s="15"/>
      <c r="F82" s="15"/>
      <c r="G82" s="15"/>
      <c r="H82" s="15"/>
      <c r="I82" s="15"/>
      <c r="J82" s="15"/>
      <c r="K82" s="15"/>
      <c r="L82" s="15"/>
      <c r="M82" s="15"/>
      <c r="N82" s="15"/>
      <c r="O82" s="15"/>
      <c r="P82" s="15"/>
      <c r="Q82" s="15"/>
      <c r="R82" s="15"/>
      <c r="S82" s="25"/>
    </row>
    <row r="83" spans="1:19" ht="12">
      <c r="A83" s="23"/>
      <c r="B83" s="37"/>
      <c r="C83" s="15"/>
      <c r="D83" s="15"/>
      <c r="E83" s="15"/>
      <c r="F83" s="15"/>
      <c r="G83" s="15"/>
      <c r="H83" s="15"/>
      <c r="I83" s="15"/>
      <c r="J83" s="15"/>
      <c r="K83" s="15"/>
      <c r="L83" s="15"/>
      <c r="M83" s="15"/>
      <c r="N83" s="15"/>
      <c r="O83" s="15"/>
      <c r="P83" s="15"/>
      <c r="Q83" s="15"/>
      <c r="R83" s="15"/>
      <c r="S83" s="25"/>
    </row>
    <row r="84" spans="1:19" ht="12">
      <c r="A84" s="39" t="s">
        <v>19</v>
      </c>
      <c r="B84" s="40" t="str">
        <f>TEXT(B80,"mm/dd/yyyy")&amp;" Pack Mtg. """&amp;B81&amp;""" - "&amp;B89&amp;C89&amp;D89&amp;E89&amp;F89&amp;G89&amp;H89&amp;I89&amp;J89&amp;K89</f>
        <v>05/13/2004 Pack Mtg. "My Home State" - Den 2 Kleanup, Den 4 Prep, Den 5 Ceremony, Den 6 Entertain, Den 8 Gather, Den 9 Snack, </v>
      </c>
      <c r="C84" s="15"/>
      <c r="D84" s="15"/>
      <c r="E84" s="15"/>
      <c r="F84" s="15"/>
      <c r="G84" s="15"/>
      <c r="H84" s="15"/>
      <c r="I84" s="15"/>
      <c r="J84" s="15"/>
      <c r="K84" s="15"/>
      <c r="L84" s="15"/>
      <c r="M84" s="15"/>
      <c r="N84" s="15"/>
      <c r="O84" s="15"/>
      <c r="P84" s="15"/>
      <c r="Q84" s="15"/>
      <c r="R84" s="15"/>
      <c r="S84" s="25"/>
    </row>
    <row r="85" spans="1:19" ht="12">
      <c r="A85" s="23"/>
      <c r="B85" s="15"/>
      <c r="C85" s="15"/>
      <c r="D85" s="15"/>
      <c r="E85" s="15"/>
      <c r="F85" s="15"/>
      <c r="G85" s="15"/>
      <c r="H85" s="15"/>
      <c r="I85" s="15"/>
      <c r="J85" s="15"/>
      <c r="K85" s="15"/>
      <c r="L85" s="15"/>
      <c r="M85" s="15"/>
      <c r="N85" s="15"/>
      <c r="O85" s="15"/>
      <c r="P85" s="15"/>
      <c r="Q85" s="15"/>
      <c r="R85" s="15"/>
      <c r="S85" s="25"/>
    </row>
    <row r="86" spans="1:19" ht="12" hidden="1">
      <c r="A86" s="41"/>
      <c r="B86" s="42">
        <v>1</v>
      </c>
      <c r="C86" s="42">
        <v>2</v>
      </c>
      <c r="D86" s="42">
        <v>3</v>
      </c>
      <c r="E86" s="42">
        <v>4</v>
      </c>
      <c r="F86" s="42">
        <v>5</v>
      </c>
      <c r="G86" s="42">
        <v>6</v>
      </c>
      <c r="H86" s="42">
        <v>7</v>
      </c>
      <c r="I86" s="42">
        <v>8</v>
      </c>
      <c r="J86" s="42">
        <v>9</v>
      </c>
      <c r="K86" s="42">
        <v>10</v>
      </c>
      <c r="L86" s="15"/>
      <c r="M86" s="15"/>
      <c r="N86" s="15"/>
      <c r="O86" s="15"/>
      <c r="P86" s="15"/>
      <c r="Q86" s="15"/>
      <c r="R86" s="15"/>
      <c r="S86" s="25"/>
    </row>
    <row r="87" spans="1:19" ht="12" hidden="1">
      <c r="A87" s="41" t="s">
        <v>380</v>
      </c>
      <c r="B87" s="42" t="e">
        <f>MID(B$82,FIND("1",B$82)+1,1)</f>
        <v>#VALUE!</v>
      </c>
      <c r="C87" s="42" t="str">
        <f>MID($B$82,FIND("2",$B$82)+1,1)</f>
        <v>K</v>
      </c>
      <c r="D87" s="42" t="e">
        <f>MID($B$82,FIND("3",$B$82)+1,1)</f>
        <v>#VALUE!</v>
      </c>
      <c r="E87" s="42" t="str">
        <f>MID($B$82,FIND("4",$B$82)+1,1)</f>
        <v>P</v>
      </c>
      <c r="F87" s="42" t="str">
        <f>MID($B$82,FIND("5",$B$82)+1,1)</f>
        <v>C</v>
      </c>
      <c r="G87" s="42" t="str">
        <f>MID($B$82,FIND("6",$B$82)+1,1)</f>
        <v>E</v>
      </c>
      <c r="H87" s="42" t="e">
        <f>MID($B$82,FIND("7",$B$82)+1,1)</f>
        <v>#VALUE!</v>
      </c>
      <c r="I87" s="42" t="str">
        <f>MID($B$82,FIND("8",$B$82)+1,1)</f>
        <v>G</v>
      </c>
      <c r="J87" s="42" t="str">
        <f>MID($B$82,FIND("9",$B$82)+1,1)</f>
        <v>S</v>
      </c>
      <c r="K87" s="42" t="e">
        <f>MID($B$82,FIND("10",$B$82)+1,1)</f>
        <v>#VALUE!</v>
      </c>
      <c r="L87" s="15"/>
      <c r="M87" s="15"/>
      <c r="N87" s="15"/>
      <c r="O87" s="15"/>
      <c r="P87" s="15"/>
      <c r="Q87" s="15"/>
      <c r="R87" s="15"/>
      <c r="S87" s="25"/>
    </row>
    <row r="88" spans="1:19" ht="12" hidden="1">
      <c r="A88" s="41"/>
      <c r="B88" s="42" t="e">
        <f>LOOKUP(B87,$E$94:$E$99,$F$94:$F$99)</f>
        <v>#VALUE!</v>
      </c>
      <c r="C88" s="42" t="str">
        <f aca="true" t="shared" si="13" ref="C88:I88">LOOKUP(C87,$E$94:$E$99,$F$94:$F$99)</f>
        <v>Kleanup</v>
      </c>
      <c r="D88" s="42" t="e">
        <f t="shared" si="13"/>
        <v>#VALUE!</v>
      </c>
      <c r="E88" s="42" t="str">
        <f t="shared" si="13"/>
        <v>Prep</v>
      </c>
      <c r="F88" s="42" t="str">
        <f t="shared" si="13"/>
        <v>Ceremony</v>
      </c>
      <c r="G88" s="42" t="str">
        <f t="shared" si="13"/>
        <v>Entertain</v>
      </c>
      <c r="H88" s="42" t="e">
        <f t="shared" si="13"/>
        <v>#VALUE!</v>
      </c>
      <c r="I88" s="42" t="str">
        <f t="shared" si="13"/>
        <v>Gather</v>
      </c>
      <c r="J88" s="42" t="str">
        <f>LOOKUP(J87,$E$94:$E$99,$F$94:$F$99)</f>
        <v>Snack</v>
      </c>
      <c r="K88" s="42" t="e">
        <f>LOOKUP(K87,$E$94:$E$99,$F$94:$F$99)</f>
        <v>#VALUE!</v>
      </c>
      <c r="L88" s="15"/>
      <c r="M88" s="15"/>
      <c r="N88" s="15"/>
      <c r="O88" s="15"/>
      <c r="P88" s="15"/>
      <c r="Q88" s="15"/>
      <c r="R88" s="15"/>
      <c r="S88" s="25"/>
    </row>
    <row r="89" spans="1:19" ht="12" hidden="1">
      <c r="A89" s="41"/>
      <c r="B89" s="42">
        <f>IF(ISERROR(B88),"","Den 1 "&amp;B88&amp;", ")</f>
      </c>
      <c r="C89" s="42" t="str">
        <f>IF(ISERROR(C88),"","Den 2 "&amp;C88&amp;", ")</f>
        <v>Den 2 Kleanup, </v>
      </c>
      <c r="D89" s="42">
        <f>IF(ISERROR(D88),"","Den 3 "&amp;D88&amp;", ")</f>
      </c>
      <c r="E89" s="42" t="str">
        <f>IF(ISERROR(E88),"","Den 4 "&amp;E88&amp;", ")</f>
        <v>Den 4 Prep, </v>
      </c>
      <c r="F89" s="42" t="str">
        <f>IF(ISERROR(F88),"","Den 5 "&amp;F88&amp;", ")</f>
        <v>Den 5 Ceremony, </v>
      </c>
      <c r="G89" s="42" t="str">
        <f>IF(ISERROR(G88),"","Den 6 "&amp;G88&amp;", ")</f>
        <v>Den 6 Entertain, </v>
      </c>
      <c r="H89" s="42">
        <f>IF(ISERROR(H88),"","Den 7 "&amp;H88&amp;", ")</f>
      </c>
      <c r="I89" s="42" t="str">
        <f>IF(ISERROR(I88),"","Den 8 "&amp;I88&amp;", ")</f>
        <v>Den 8 Gather, </v>
      </c>
      <c r="J89" s="42" t="str">
        <f>IF(ISERROR(J88),"","Den 9 "&amp;J88&amp;", ")</f>
        <v>Den 9 Snack, </v>
      </c>
      <c r="K89" s="42">
        <f>IF(ISERROR(K88),"","Den 10 "&amp;K88&amp;", ")</f>
      </c>
      <c r="L89" s="15"/>
      <c r="M89" s="15"/>
      <c r="N89" s="15"/>
      <c r="O89" s="15"/>
      <c r="P89" s="15"/>
      <c r="Q89" s="15"/>
      <c r="R89" s="15"/>
      <c r="S89" s="25"/>
    </row>
    <row r="90" spans="1:19" ht="12" hidden="1">
      <c r="A90" s="23"/>
      <c r="B90" s="15"/>
      <c r="C90" s="15"/>
      <c r="D90" s="15"/>
      <c r="E90" s="15"/>
      <c r="F90" s="15"/>
      <c r="G90" s="15"/>
      <c r="H90" s="15"/>
      <c r="I90" s="15"/>
      <c r="J90" s="15"/>
      <c r="K90" s="15"/>
      <c r="L90" s="15"/>
      <c r="M90" s="15"/>
      <c r="N90" s="15"/>
      <c r="O90" s="15"/>
      <c r="P90" s="15"/>
      <c r="Q90" s="15"/>
      <c r="R90" s="15"/>
      <c r="S90" s="25"/>
    </row>
    <row r="91" spans="1:19" ht="12" hidden="1">
      <c r="A91" s="23"/>
      <c r="B91" s="15"/>
      <c r="C91" s="15"/>
      <c r="D91" s="15"/>
      <c r="E91" s="15"/>
      <c r="F91" s="15"/>
      <c r="G91" s="15"/>
      <c r="H91" s="15"/>
      <c r="I91" s="15"/>
      <c r="J91" s="15"/>
      <c r="K91" s="15"/>
      <c r="L91" s="15"/>
      <c r="M91" s="15"/>
      <c r="N91" s="15"/>
      <c r="O91" s="15"/>
      <c r="P91" s="15"/>
      <c r="Q91" s="15"/>
      <c r="R91" s="15"/>
      <c r="S91" s="25"/>
    </row>
    <row r="92" spans="1:19" ht="12" hidden="1">
      <c r="A92" s="23"/>
      <c r="B92" s="15"/>
      <c r="C92" s="15"/>
      <c r="D92" s="15"/>
      <c r="E92" s="15"/>
      <c r="F92" s="15"/>
      <c r="G92" s="15"/>
      <c r="H92" s="15"/>
      <c r="I92" s="15"/>
      <c r="J92" s="15"/>
      <c r="K92" s="15"/>
      <c r="L92" s="15"/>
      <c r="M92" s="15"/>
      <c r="N92" s="15"/>
      <c r="O92" s="15"/>
      <c r="P92" s="15"/>
      <c r="Q92" s="15"/>
      <c r="R92" s="15"/>
      <c r="S92" s="25"/>
    </row>
    <row r="93" spans="1:19" ht="12" hidden="1">
      <c r="A93" s="23"/>
      <c r="B93" s="15"/>
      <c r="C93" s="15"/>
      <c r="D93" s="15"/>
      <c r="E93" s="15"/>
      <c r="F93" s="15"/>
      <c r="G93" s="15"/>
      <c r="H93" s="15"/>
      <c r="I93" s="15"/>
      <c r="J93" s="15"/>
      <c r="K93" s="15"/>
      <c r="L93" s="15"/>
      <c r="M93" s="15"/>
      <c r="N93" s="15"/>
      <c r="O93" s="15"/>
      <c r="P93" s="15"/>
      <c r="Q93" s="15"/>
      <c r="R93" s="15"/>
      <c r="S93" s="25"/>
    </row>
    <row r="94" spans="1:19" ht="12" hidden="1">
      <c r="A94" s="23"/>
      <c r="B94" s="15"/>
      <c r="C94" s="15"/>
      <c r="D94" s="15"/>
      <c r="E94" s="15" t="s">
        <v>11</v>
      </c>
      <c r="F94" s="15" t="s">
        <v>247</v>
      </c>
      <c r="G94" s="15"/>
      <c r="H94" s="15"/>
      <c r="I94" s="15"/>
      <c r="J94" s="15"/>
      <c r="K94" s="15"/>
      <c r="L94" s="15"/>
      <c r="M94" s="15"/>
      <c r="N94" s="15"/>
      <c r="O94" s="15"/>
      <c r="P94" s="15"/>
      <c r="Q94" s="15"/>
      <c r="R94" s="15"/>
      <c r="S94" s="25"/>
    </row>
    <row r="95" spans="1:19" ht="12" hidden="1">
      <c r="A95" s="23"/>
      <c r="B95" s="15"/>
      <c r="C95" s="15"/>
      <c r="D95" s="15"/>
      <c r="E95" s="15" t="s">
        <v>12</v>
      </c>
      <c r="F95" s="15" t="s">
        <v>13</v>
      </c>
      <c r="G95" s="15"/>
      <c r="H95" s="15"/>
      <c r="I95" s="15"/>
      <c r="J95" s="15"/>
      <c r="K95" s="15"/>
      <c r="L95" s="15"/>
      <c r="M95" s="15"/>
      <c r="N95" s="15"/>
      <c r="O95" s="15"/>
      <c r="P95" s="15"/>
      <c r="Q95" s="15"/>
      <c r="R95" s="15"/>
      <c r="S95" s="25"/>
    </row>
    <row r="96" spans="1:19" ht="12" hidden="1">
      <c r="A96" s="23"/>
      <c r="B96" s="15"/>
      <c r="C96" s="15"/>
      <c r="D96" s="15"/>
      <c r="E96" s="15" t="s">
        <v>14</v>
      </c>
      <c r="F96" s="15" t="s">
        <v>15</v>
      </c>
      <c r="G96" s="15"/>
      <c r="H96" s="15"/>
      <c r="I96" s="15"/>
      <c r="J96" s="15"/>
      <c r="K96" s="15"/>
      <c r="L96" s="15"/>
      <c r="M96" s="15"/>
      <c r="N96" s="15"/>
      <c r="O96" s="15"/>
      <c r="P96" s="15"/>
      <c r="Q96" s="15"/>
      <c r="R96" s="15"/>
      <c r="S96" s="25"/>
    </row>
    <row r="97" spans="1:19" ht="12" hidden="1">
      <c r="A97" s="23"/>
      <c r="B97" s="15"/>
      <c r="C97" s="15"/>
      <c r="D97" s="15"/>
      <c r="E97" s="15" t="s">
        <v>16</v>
      </c>
      <c r="F97" s="15" t="s">
        <v>250</v>
      </c>
      <c r="G97" s="15"/>
      <c r="H97" s="15"/>
      <c r="I97" s="15"/>
      <c r="J97" s="15"/>
      <c r="K97" s="15"/>
      <c r="L97" s="15"/>
      <c r="M97" s="15"/>
      <c r="N97" s="15"/>
      <c r="O97" s="15"/>
      <c r="P97" s="15"/>
      <c r="Q97" s="15"/>
      <c r="R97" s="15"/>
      <c r="S97" s="25"/>
    </row>
    <row r="98" spans="1:19" ht="12" hidden="1">
      <c r="A98" s="23"/>
      <c r="B98" s="15"/>
      <c r="C98" s="15"/>
      <c r="D98" s="15"/>
      <c r="E98" s="15" t="s">
        <v>17</v>
      </c>
      <c r="F98" s="15" t="s">
        <v>245</v>
      </c>
      <c r="G98" s="15"/>
      <c r="H98" s="15"/>
      <c r="I98" s="15"/>
      <c r="J98" s="15"/>
      <c r="K98" s="15"/>
      <c r="L98" s="15"/>
      <c r="M98" s="15"/>
      <c r="N98" s="15"/>
      <c r="O98" s="15"/>
      <c r="P98" s="15"/>
      <c r="Q98" s="15"/>
      <c r="R98" s="15"/>
      <c r="S98" s="25"/>
    </row>
    <row r="99" spans="1:19" ht="12" hidden="1">
      <c r="A99" s="23"/>
      <c r="B99" s="15"/>
      <c r="C99" s="15"/>
      <c r="D99" s="15"/>
      <c r="E99" s="15" t="s">
        <v>18</v>
      </c>
      <c r="F99" s="15" t="s">
        <v>249</v>
      </c>
      <c r="G99" s="15"/>
      <c r="H99" s="15"/>
      <c r="I99" s="15"/>
      <c r="J99" s="15"/>
      <c r="K99" s="15"/>
      <c r="L99" s="15"/>
      <c r="M99" s="15"/>
      <c r="N99" s="15"/>
      <c r="O99" s="15"/>
      <c r="P99" s="15"/>
      <c r="Q99" s="15"/>
      <c r="R99" s="15"/>
      <c r="S99" s="25"/>
    </row>
    <row r="100" spans="1:19" ht="12" hidden="1">
      <c r="A100" s="23"/>
      <c r="B100" s="15"/>
      <c r="C100" s="15"/>
      <c r="D100" s="15"/>
      <c r="E100" s="15"/>
      <c r="F100" s="15"/>
      <c r="G100" s="15"/>
      <c r="H100" s="15"/>
      <c r="I100" s="15"/>
      <c r="J100" s="15"/>
      <c r="K100" s="15"/>
      <c r="L100" s="15"/>
      <c r="M100" s="15"/>
      <c r="N100" s="15"/>
      <c r="O100" s="15"/>
      <c r="P100" s="15"/>
      <c r="Q100" s="15"/>
      <c r="R100" s="15"/>
      <c r="S100" s="25"/>
    </row>
    <row r="101" spans="1:19" ht="12.75" thickBot="1">
      <c r="A101" s="27"/>
      <c r="B101" s="28"/>
      <c r="C101" s="28"/>
      <c r="D101" s="28"/>
      <c r="E101" s="28"/>
      <c r="F101" s="28"/>
      <c r="G101" s="28"/>
      <c r="H101" s="28"/>
      <c r="I101" s="28"/>
      <c r="J101" s="28"/>
      <c r="K101" s="28"/>
      <c r="L101" s="28"/>
      <c r="M101" s="28"/>
      <c r="N101" s="28"/>
      <c r="O101" s="28"/>
      <c r="P101" s="28"/>
      <c r="Q101" s="28"/>
      <c r="R101" s="28"/>
      <c r="S101" s="29"/>
    </row>
  </sheetData>
  <mergeCells count="2">
    <mergeCell ref="M52:V52"/>
    <mergeCell ref="A63:K63"/>
  </mergeCells>
  <conditionalFormatting sqref="M54:V59">
    <cfRule type="cellIs" priority="1" dxfId="0" operator="greaterThan" stopIfTrue="1">
      <formula>1</formula>
    </cfRule>
  </conditionalFormatting>
  <printOptions/>
  <pageMargins left="0.75" right="0.75" top="1" bottom="1" header="0.5" footer="0.5"/>
  <pageSetup fitToHeight="1" fitToWidth="1"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Schrey</dc:creator>
  <cp:keywords/>
  <dc:description/>
  <cp:lastModifiedBy>Wesley Wong</cp:lastModifiedBy>
  <cp:lastPrinted>2004-01-09T06:25:35Z</cp:lastPrinted>
  <dcterms:created xsi:type="dcterms:W3CDTF">2000-12-10T18:55:17Z</dcterms:created>
  <dcterms:modified xsi:type="dcterms:W3CDTF">2004-01-09T06:26:49Z</dcterms:modified>
  <cp:category/>
  <cp:version/>
  <cp:contentType/>
  <cp:contentStatus/>
</cp:coreProperties>
</file>